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KKINENRA\Desktop\"/>
    </mc:Choice>
  </mc:AlternateContent>
  <xr:revisionPtr revIDLastSave="0" documentId="13_ncr:1_{B47D4280-1CDA-4E25-8EBD-A195CC1C2767}" xr6:coauthVersionLast="45" xr6:coauthVersionMax="45" xr10:uidLastSave="{00000000-0000-0000-0000-000000000000}"/>
  <bookViews>
    <workbookView xWindow="-110" yWindow="-110" windowWidth="19420" windowHeight="10420" xr2:uid="{EB5A81CA-3E06-4575-B1E1-4D06DDF5BD0D}"/>
  </bookViews>
  <sheets>
    <sheet name="Liiketulos" sheetId="1" r:id="rId1"/>
    <sheet name="Maksutulo" sheetId="2" r:id="rId2"/>
    <sheet name="Liikekulut" sheetId="3" r:id="rId3"/>
    <sheet name="Korvaukset" sheetId="4" r:id="rId4"/>
    <sheet name="Vastuuvelka" sheetId="5" r:id="rId5"/>
    <sheet name="Ammattitaudit, muut" sheetId="6" r:id="rId6"/>
    <sheet name="Ammattitaudit, EJ" sheetId="7" r:id="rId7"/>
  </sheets>
  <externalReferences>
    <externalReference r:id="rId8"/>
  </externalReferences>
  <definedNames>
    <definedName name="Invest">'[1]VG01 VJ051'!$A$3:$D$20</definedName>
    <definedName name="_xlnm.Print_Area" localSheetId="6">'Ammattitaudit, EJ'!$A$1:$N$100</definedName>
    <definedName name="_xlnm.Print_Area" localSheetId="5">'Ammattitaudit, muut'!$A$1:$N$100</definedName>
    <definedName name="_xlnm.Print_Area" localSheetId="3">Korvaukset!$A$1:$I$103</definedName>
    <definedName name="_xlnm.Print_Area" localSheetId="2">Liikekulut!$A$1:$I$55</definedName>
    <definedName name="_xlnm.Print_Area" localSheetId="0">Liiketulos!$A$1:$I$134</definedName>
    <definedName name="_xlnm.Print_Area" localSheetId="1">Maksutulo!$A$1:$I$83</definedName>
    <definedName name="_xlnm.Print_Area" localSheetId="4">Vastuuvelka!$A$1:$I$99</definedName>
    <definedName name="Utvest">'[1]VG01 VJ051'!$A$24:$D$31</definedName>
    <definedName name="Z_837CEA43_4F02_4FAE_86AE_EA83FE564F3A_.wvu.PrintArea" localSheetId="4" hidden="1">Vastuuvelka!$A$4:$I$48</definedName>
    <definedName name="Z_983DF4B0_6405_4972_98DD_0842688C8AF6_.wvu.PrintArea" localSheetId="4" hidden="1">Vastuuvelka!$A$4:$I$48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5" l="1"/>
  <c r="G47" i="5"/>
  <c r="F47" i="5"/>
  <c r="H45" i="5"/>
  <c r="G45" i="5"/>
  <c r="F45" i="5"/>
  <c r="H44" i="5"/>
  <c r="G44" i="5"/>
  <c r="F44" i="5"/>
  <c r="E47" i="5"/>
  <c r="D47" i="5"/>
  <c r="E46" i="5"/>
  <c r="D46" i="5"/>
  <c r="D45" i="5"/>
  <c r="E44" i="5"/>
  <c r="F61" i="1"/>
  <c r="F60" i="1"/>
  <c r="F59" i="1"/>
  <c r="F58" i="1"/>
  <c r="F55" i="1"/>
  <c r="F54" i="1"/>
  <c r="F53" i="1"/>
  <c r="F52" i="1"/>
  <c r="D50" i="1"/>
  <c r="D58" i="1"/>
  <c r="D53" i="1" l="1"/>
  <c r="D59" i="1"/>
  <c r="D61" i="1" s="1"/>
  <c r="E45" i="5"/>
  <c r="D54" i="1"/>
  <c r="D60" i="1"/>
  <c r="D44" i="5"/>
  <c r="D47" i="1"/>
  <c r="D52" i="1"/>
  <c r="D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Toni Blomster</author>
  </authors>
  <commentList>
    <comment ref="D14" authorId="0" shapeId="0" xr:uid="{C2D032CC-C941-4F93-A2F5-45572FA28AEA}">
      <text>
        <r>
          <rPr>
            <b/>
            <sz val="9"/>
            <color indexed="81"/>
            <rFont val="Tahoma"/>
            <family val="2"/>
          </rPr>
          <t>Toni Blomster:</t>
        </r>
        <r>
          <rPr>
            <sz val="9"/>
            <color indexed="81"/>
            <rFont val="Tahoma"/>
            <family val="2"/>
          </rPr>
          <t xml:space="preserve">
Protectorin luku puuttuu
</t>
        </r>
      </text>
    </comment>
    <comment ref="E14" authorId="0" shapeId="0" xr:uid="{5970BD25-189F-4111-B2AA-5D6E7AF975FD}">
      <text>
        <r>
          <rPr>
            <b/>
            <sz val="9"/>
            <color indexed="81"/>
            <rFont val="Tahoma"/>
            <family val="2"/>
          </rPr>
          <t>Toni Blomster:</t>
        </r>
        <r>
          <rPr>
            <sz val="9"/>
            <color indexed="81"/>
            <rFont val="Tahoma"/>
            <family val="2"/>
          </rPr>
          <t xml:space="preserve">
ptectorin luvut -</t>
        </r>
      </text>
    </comment>
  </commentList>
</comments>
</file>

<file path=xl/sharedStrings.xml><?xml version="1.0" encoding="utf-8"?>
<sst xmlns="http://schemas.openxmlformats.org/spreadsheetml/2006/main" count="762" uniqueCount="248">
  <si>
    <t>Työtapaturma- ja ammattitautivakuutuksen tilastotutkimus. Liikkeen tulos</t>
  </si>
  <si>
    <t>Yhtiöt yhteensä 31.12.2019</t>
  </si>
  <si>
    <t>1 000 euroa</t>
  </si>
  <si>
    <t>Tilinpäätösvuosi</t>
  </si>
  <si>
    <t>Vakuutusmaksutuotto</t>
  </si>
  <si>
    <t>R05_C10</t>
  </si>
  <si>
    <t>R0505_C10</t>
  </si>
  <si>
    <t>Vakuutusmaksutulo</t>
  </si>
  <si>
    <t>R050505_C10</t>
  </si>
  <si>
    <t>Jälleenvakuuttajien osuus</t>
  </si>
  <si>
    <t>R0515_C10</t>
  </si>
  <si>
    <t>Vakuutusmaksuvastuun muutos</t>
  </si>
  <si>
    <t>R051505_C10</t>
  </si>
  <si>
    <t>Yhteensä</t>
  </si>
  <si>
    <t>R10_C10</t>
  </si>
  <si>
    <t>Vakuutusmaksuvastuun laskuperustemuutoksen vaikutuksen oikaisu</t>
  </si>
  <si>
    <t/>
  </si>
  <si>
    <t>R1005_C10</t>
  </si>
  <si>
    <t>R100505_C10</t>
  </si>
  <si>
    <t>Brutto</t>
  </si>
  <si>
    <t>R20_C10</t>
  </si>
  <si>
    <t>Vahinkokorvauskulu</t>
  </si>
  <si>
    <t>R2005_C10</t>
  </si>
  <si>
    <t>Maksetut vahinkokorvaukset</t>
  </si>
  <si>
    <t>R200505_C10</t>
  </si>
  <si>
    <t>R2015_C10</t>
  </si>
  <si>
    <t>Vahinkokorvausvastuun muutos</t>
  </si>
  <si>
    <t>R201505_C10</t>
  </si>
  <si>
    <t>Vahinkokorvausvastuun laskuperustemuutoksen vaikutuksen oikaisu</t>
  </si>
  <si>
    <t>R30_C10</t>
  </si>
  <si>
    <t>R3005_C10</t>
  </si>
  <si>
    <t>R35_C10</t>
  </si>
  <si>
    <t>R3505_C10</t>
  </si>
  <si>
    <t>Maksetut korvaustoiminnan hoitokulut</t>
  </si>
  <si>
    <t xml:space="preserve">Korvaustoiminnan hoitamisesta aiheutuvat kulut </t>
  </si>
  <si>
    <t>R350505_C10</t>
  </si>
  <si>
    <t>R3510_C10</t>
  </si>
  <si>
    <t>Vahinkojen selvittelykuluvarauksen muutos</t>
  </si>
  <si>
    <t>R351005_C10</t>
  </si>
  <si>
    <t>R45_C10</t>
  </si>
  <si>
    <t>Vahinkojen selvittelykuluvarauksen laskuperustemuutoksen vaikutuksen oikaisu</t>
  </si>
  <si>
    <t>R4505_C10</t>
  </si>
  <si>
    <t>R450505_C10</t>
  </si>
  <si>
    <t>R50_C10</t>
  </si>
  <si>
    <t>Liikekulut</t>
  </si>
  <si>
    <t xml:space="preserve">Liikekulut </t>
  </si>
  <si>
    <r>
      <t>Vakuutustekninen tulos, netto</t>
    </r>
    <r>
      <rPr>
        <b/>
        <vertAlign val="superscript"/>
        <sz val="11"/>
        <color theme="4" tint="0.79998168889431442"/>
        <rFont val="Arial"/>
        <family val="2"/>
      </rPr>
      <t xml:space="preserve"> (1)</t>
    </r>
  </si>
  <si>
    <r>
      <t>Vakuutustekninen tulos ilman laskuperustemuutoksia, netto</t>
    </r>
    <r>
      <rPr>
        <b/>
        <vertAlign val="superscript"/>
        <sz val="11"/>
        <color theme="4" tint="0.79998168889431442"/>
        <rFont val="Arial"/>
        <family val="2"/>
      </rPr>
      <t xml:space="preserve"> (1) (2)</t>
    </r>
  </si>
  <si>
    <r>
      <t>Tunnuslukuja, netto</t>
    </r>
    <r>
      <rPr>
        <b/>
        <vertAlign val="superscript"/>
        <sz val="11"/>
        <color indexed="8"/>
        <rFont val="Arial"/>
        <family val="2"/>
      </rPr>
      <t xml:space="preserve"> (1)</t>
    </r>
  </si>
  <si>
    <t>Riskisuhde</t>
  </si>
  <si>
    <t>Korvaustoiminnan hoitokulusuhde</t>
  </si>
  <si>
    <t>Liikekulusuhde</t>
  </si>
  <si>
    <t>Yhdistetty kulusuhde</t>
  </si>
  <si>
    <r>
      <t>Tunnuslukuja ilman laskuperustemuutoksia, netto</t>
    </r>
    <r>
      <rPr>
        <b/>
        <vertAlign val="superscript"/>
        <sz val="11"/>
        <rFont val="Arial"/>
        <family val="2"/>
      </rPr>
      <t xml:space="preserve"> (1) (2)</t>
    </r>
  </si>
  <si>
    <t>(1) nettotiedoilla tarkoitetaan tietoja, joista on vähennetty jälleenvakuuttajan osuus</t>
  </si>
  <si>
    <t>(2) tiedoilla ilman laskuperustemuutoksia tarkoitetaan tietoja, jotka olisi saatu, jos laskuperustemuutoksia ei olisi tehty</t>
  </si>
  <si>
    <t>Statistisk undersökning om arbetsolycksfalls- och yrkessjukdomsförsäkring. Verksamhetens resultat</t>
  </si>
  <si>
    <t>Företagen sammanlagt, den 31.12.2019</t>
  </si>
  <si>
    <t>Finansinspektionen, publicerad NN.12.2019</t>
  </si>
  <si>
    <t>1 000 euro</t>
  </si>
  <si>
    <t>Bokslutsår</t>
  </si>
  <si>
    <t>Premieintäkt</t>
  </si>
  <si>
    <t>Premieinkomst</t>
  </si>
  <si>
    <t xml:space="preserve">  Återförsäkrares andel</t>
  </si>
  <si>
    <t>Förändring i premieansvar</t>
  </si>
  <si>
    <t>Sammanlagt</t>
  </si>
  <si>
    <t>Inverkan av ändringar i beräkningsgrunder för premieansvar</t>
  </si>
  <si>
    <t>Bruttoinverkan</t>
  </si>
  <si>
    <t>Skadeersättningskostnad</t>
  </si>
  <si>
    <t>Utbetalda skadeersättningar</t>
  </si>
  <si>
    <t>Förändring i skadeersättningsansvar</t>
  </si>
  <si>
    <t>Inverkan av ändringar i beräkningsgrunder för skadeersättningsansvar</t>
  </si>
  <si>
    <t xml:space="preserve">Kostnader för handläggning av ersättningsverksamhet </t>
  </si>
  <si>
    <t>Betalda kostnader för handläggning av ersättningsverksamhet</t>
  </si>
  <si>
    <t>Förändring i skaderegleringsreserv</t>
  </si>
  <si>
    <t>Inverkan av ändringar i beräkningsgrunder för skaderegleringsreserv</t>
  </si>
  <si>
    <t>Driftskostnader</t>
  </si>
  <si>
    <r>
      <t>Försäkringstekniskt resultat, netto</t>
    </r>
    <r>
      <rPr>
        <b/>
        <vertAlign val="superscript"/>
        <sz val="11"/>
        <color indexed="8"/>
        <rFont val="Arial"/>
        <family val="2"/>
      </rPr>
      <t xml:space="preserve"> (1)</t>
    </r>
  </si>
  <si>
    <r>
      <t>Resultat utan ändringar av beräkningsgrunder, netto</t>
    </r>
    <r>
      <rPr>
        <b/>
        <vertAlign val="superscript"/>
        <sz val="11"/>
        <color indexed="8"/>
        <rFont val="Arial"/>
        <family val="2"/>
      </rPr>
      <t xml:space="preserve"> (1) (2)</t>
    </r>
  </si>
  <si>
    <r>
      <t>Nyckeltal, netto</t>
    </r>
    <r>
      <rPr>
        <b/>
        <vertAlign val="superscript"/>
        <sz val="11"/>
        <color indexed="8"/>
        <rFont val="Arial"/>
        <family val="2"/>
      </rPr>
      <t xml:space="preserve"> (1)</t>
    </r>
  </si>
  <si>
    <t>Riskkvot</t>
  </si>
  <si>
    <t>Skaderegleringskvot</t>
  </si>
  <si>
    <t>Driftskostnadskvot</t>
  </si>
  <si>
    <t>Totalkostnadskvot</t>
  </si>
  <si>
    <r>
      <t xml:space="preserve">Nyckeltal utan ändringar av beräkningsgrunder, netto </t>
    </r>
    <r>
      <rPr>
        <b/>
        <vertAlign val="superscript"/>
        <sz val="11"/>
        <rFont val="Arial"/>
        <family val="2"/>
      </rPr>
      <t>(1) (2)</t>
    </r>
  </si>
  <si>
    <t>(1)</t>
  </si>
  <si>
    <t>med nettoinformation menas information efter avdraget för återförsäkrarnas andel</t>
  </si>
  <si>
    <t>(2)</t>
  </si>
  <si>
    <t xml:space="preserve">med information utan ändringar av beräkningsgrunder menas den information som man skulle ha haft med utfall av beräkningsgrundsförändringar avdraget  </t>
  </si>
  <si>
    <t xml:space="preserve">Työtapaturma- ja ammattitautivakuutuksen tilastotutkimus. Vakuutusmaksutulo </t>
  </si>
  <si>
    <t xml:space="preserve">Vakuutusmaksun erittely </t>
  </si>
  <si>
    <t>Pakollinen työajan vakuutus, taulustomaksut</t>
  </si>
  <si>
    <t>Jakojärjestelmämaksut</t>
  </si>
  <si>
    <t>Vakuutusmaksut</t>
  </si>
  <si>
    <t>Luottotappiot</t>
  </si>
  <si>
    <t>Työsuojelumaksu</t>
  </si>
  <si>
    <t>Pakollinen työajan vakuutus, erikoistariffoidut</t>
  </si>
  <si>
    <t>Vapaaehtoinen työaika (TyTaL 24 ja 26 luku)</t>
  </si>
  <si>
    <t>Vakuutusmuodot yhteensä</t>
  </si>
  <si>
    <t>Vapaa-aika (TyTaL 25 luku)</t>
  </si>
  <si>
    <t>Statistisk undersökning om arbetsolycksfalls- och yrkessjukdomsförsäkring. Premieinkomst</t>
  </si>
  <si>
    <t>Specifikation av premieinkomst</t>
  </si>
  <si>
    <t>Obligatorisk försäkring för arbetstid, tabellpremier</t>
  </si>
  <si>
    <t>Premier</t>
  </si>
  <si>
    <t xml:space="preserve">  Fördelningsavgifter</t>
  </si>
  <si>
    <t xml:space="preserve">  Kreditförluster</t>
  </si>
  <si>
    <t xml:space="preserve">  Arbetsskyddsavgift</t>
  </si>
  <si>
    <t>Obligatorisk försäkring för arbetstid, specialtariffierade</t>
  </si>
  <si>
    <t>Frivillig arbetstid (24 och 26 kap. i OlyL)</t>
  </si>
  <si>
    <t>Fritid (25 kap. i OlyL)</t>
  </si>
  <si>
    <t>Försäkringsformerna sammanlagt</t>
  </si>
  <si>
    <t>Työtapaturma- ja ammattitautivakuutuksen tilastotutkimus. Liikekulut</t>
  </si>
  <si>
    <t>Hankintamenot</t>
  </si>
  <si>
    <t>Muut vakuutusten hankintamenot</t>
  </si>
  <si>
    <t xml:space="preserve">Palkkiot </t>
  </si>
  <si>
    <t>Vakuutusten aktivoitujen hankintamenojen muutos</t>
  </si>
  <si>
    <t>Hoitokulut</t>
  </si>
  <si>
    <t>Vakuutusten hoitokulut</t>
  </si>
  <si>
    <t>Työttömyys- ja ryhmähenkivakuutuksen hoitopalkkiot</t>
  </si>
  <si>
    <t>Hallintokulut</t>
  </si>
  <si>
    <t>Menevän jälleenvakuutuksen palkkiot ja voitto-osuudet</t>
  </si>
  <si>
    <t>Poistot</t>
  </si>
  <si>
    <t>Osuus TVK:n TyTaL 213 §:n mukaisista kuluista</t>
  </si>
  <si>
    <t>Statistisk undersökning om arbetsolycksfalls- och yrkessjukdomsförsäkring. Driftskostnader</t>
  </si>
  <si>
    <t>Utgifter för anskaffning av försäkringar</t>
  </si>
  <si>
    <t>Provisioner</t>
  </si>
  <si>
    <t>Övriga utgifter för anskaffning av försäkringar</t>
  </si>
  <si>
    <t>Förändring i aktiverade anskaffningsutgifter</t>
  </si>
  <si>
    <t>Kostnader för handläggning av försäkringar</t>
  </si>
  <si>
    <t>Skötselkostnader för försäkringar</t>
  </si>
  <si>
    <t>Andel av TVK:s kostnader enligt 213 § i OlyL</t>
  </si>
  <si>
    <t>Arbetslöshets- och grupplivförsäkringens skötselsprovision</t>
  </si>
  <si>
    <t>Administrationskostnader</t>
  </si>
  <si>
    <t>Provisioner och vinstandelar för avgiven återförsäkring</t>
  </si>
  <si>
    <t>Avskrivningar</t>
  </si>
  <si>
    <t>Työtapaturma- ja ammattitautivakuutuksen tilastotutkimus. Maksetut korvaukset ja jakojärjestelmän mukaisten kustannusten jakoperuste</t>
  </si>
  <si>
    <t>Maksetut bruttovahinkokorvaukset</t>
  </si>
  <si>
    <t>Ohimenevät</t>
  </si>
  <si>
    <t>Sairaanhoito</t>
  </si>
  <si>
    <t>Päivärahat</t>
  </si>
  <si>
    <t>Kuntoutusraha (maksettu vuoden aikana vahinkopäivästä lukien)</t>
  </si>
  <si>
    <t>Muut</t>
  </si>
  <si>
    <t>Pysyvät</t>
  </si>
  <si>
    <t>Haittarahat</t>
  </si>
  <si>
    <t>Väliaikaiset työkyvyttömyyseläkkeet</t>
  </si>
  <si>
    <t>Lopullisesti vahvistetut eläkkeet</t>
  </si>
  <si>
    <t>Kuntoutusraha (maksettu vahinkopäivän vuosipäivän jälkeen)</t>
  </si>
  <si>
    <t>Hautausapu ja muu kertakaikkinen suoritus kuolemantapauksessa</t>
  </si>
  <si>
    <t>Kuntouttaminen</t>
  </si>
  <si>
    <t>Kertakaikkiset työkyvyttömyyskorvaukset</t>
  </si>
  <si>
    <t>Jakojärjestelmäkorvaukset</t>
  </si>
  <si>
    <t>Indeksikorotukset</t>
  </si>
  <si>
    <t>Yli 9 vuotta vanhat sairaanhoitokorvaukset</t>
  </si>
  <si>
    <t>Korvaukset pitkän latenssiajan ammattitaudista</t>
  </si>
  <si>
    <t>Korvaukset pitkän latenssiajan ammattitautiepäilystä</t>
  </si>
  <si>
    <t>Korvaukset suurvahingoista</t>
  </si>
  <si>
    <t>Yli 9 vuotta vanhat kuntoutuksen korvaukset</t>
  </si>
  <si>
    <t>Miehille maksettava haittarahan kertakorvauksen lisäkorvaus</t>
  </si>
  <si>
    <t>Tapaturmaeläkkeiden perusmäärien kertakorotukset</t>
  </si>
  <si>
    <t xml:space="preserve">Tapaturmavakuutuskeskukselle aiheutuneet korvauskustannukset
</t>
  </si>
  <si>
    <t>Poolikorvaukset</t>
  </si>
  <si>
    <t>Maksetut vahinkojen selvittelykulut</t>
  </si>
  <si>
    <t xml:space="preserve">Yhteensä </t>
  </si>
  <si>
    <t xml:space="preserve">Maksetut korvaustoiminnan bruttohoitokulut </t>
  </si>
  <si>
    <t>Osuus TyTaL 213 §:n mukaisista TVK:n korvaustoiminnan hoitokuluista</t>
  </si>
  <si>
    <t>Osuus tapaturmalautakunnan ja tapaturma-asiain korvauslautakunnan kuluista</t>
  </si>
  <si>
    <t>Statistisk undersökning om arbetsolycksfalls- och yrkessjukdomsförsäkring. Utbetalda ersättningar och grundlag för fördelning av kostnader i enlighet med fördelningssystemet</t>
  </si>
  <si>
    <t>Företagen sammanlagt 31.12.2019</t>
  </si>
  <si>
    <t>Utbetalda bruttoskadeersättningar</t>
  </si>
  <si>
    <t>Tillfälliga</t>
  </si>
  <si>
    <t>Sjukvård</t>
  </si>
  <si>
    <t>Dagpenningar</t>
  </si>
  <si>
    <t>Rehabiliteringspenning (utbetalats under året fr.o.m. skadedagen)</t>
  </si>
  <si>
    <t>Övriga</t>
  </si>
  <si>
    <t>Bestående</t>
  </si>
  <si>
    <t>Menersättning</t>
  </si>
  <si>
    <t>Temporära invalidpensioner</t>
  </si>
  <si>
    <t>Slutligt fastställda pensioner</t>
  </si>
  <si>
    <t>Rehabiliteringspenning (utbetalats efter skadedagens årsdag)</t>
  </si>
  <si>
    <t>Begravningsbidrag och och ersättning i ett för allt vid dödsfall</t>
  </si>
  <si>
    <t>Engångsersättningar för invaliditet</t>
  </si>
  <si>
    <t>Rehabilitering</t>
  </si>
  <si>
    <r>
      <t>Ersättningar</t>
    </r>
    <r>
      <rPr>
        <b/>
        <sz val="11"/>
        <color rgb="FF222222"/>
        <rFont val="Arial"/>
        <family val="2"/>
      </rPr>
      <t xml:space="preserve"> enligt </t>
    </r>
    <r>
      <rPr>
        <b/>
        <sz val="11"/>
        <color rgb="FF000000"/>
        <rFont val="Arial"/>
        <family val="2"/>
      </rPr>
      <t>fördelningssystemet</t>
    </r>
  </si>
  <si>
    <t>Indexförhöjningar</t>
  </si>
  <si>
    <t>Över 9 år gamla sjukvårdsersättningar</t>
  </si>
  <si>
    <t>Över 9 år gamla rehabiliteringsersättningar</t>
  </si>
  <si>
    <t>Engångsförhöjningar av olycksfallspensioner</t>
  </si>
  <si>
    <t>Tilläggsersättning till menersättning som betalas i form av engångsersättning till män</t>
  </si>
  <si>
    <t>Ersättningskostnader för Olycksfallsförsäkringscentralen</t>
  </si>
  <si>
    <t>Ersättningar för yrkessjukdom med lång latenstid</t>
  </si>
  <si>
    <t>Misstanke om yrkessjukdom med lång latenstid</t>
  </si>
  <si>
    <t>Storskadeersättningar</t>
  </si>
  <si>
    <t xml:space="preserve">Övriga </t>
  </si>
  <si>
    <t>Poolersättningar</t>
  </si>
  <si>
    <t>Betalda skaderegleringskostnader</t>
  </si>
  <si>
    <t xml:space="preserve">Andel av kostnaderna för skötseln av TVK:s ersättningsverksamhet enligt 213 § i OlyL </t>
  </si>
  <si>
    <t>Andel av kostnader för olycksfallsnämnden och ersättningsnämnden för olycksfallsärenden</t>
  </si>
  <si>
    <t>Työtapaturma- ja ammattitautivakuutuksen tilastotutkimus. Vastuuvelka</t>
  </si>
  <si>
    <t>Bruttovastuuvelka</t>
  </si>
  <si>
    <t>Vakuutusmaksuvastuu</t>
  </si>
  <si>
    <t>Varsinainen korvausvastuu</t>
  </si>
  <si>
    <t>Vahvistetut eläkkeet, haittarahat ja lisät</t>
  </si>
  <si>
    <t>Keskeneräiset eläkkeet, haittarahat ja lisät</t>
  </si>
  <si>
    <t>Muut vahinkokohtaiset varaukset</t>
  </si>
  <si>
    <t>Ammattitautien erillisjärjetelyn piiriin kuuluvien tuntemattomien vahinkojen varaus</t>
  </si>
  <si>
    <t>Muut tunnetut ja tuntemattomat</t>
  </si>
  <si>
    <t>Suurvahinkopoolin vastuuvelka</t>
  </si>
  <si>
    <t>Vahinkojen selvittelyvaraus</t>
  </si>
  <si>
    <t>Jälleenvakuuttajien osuus bruttovastuuvelasta</t>
  </si>
  <si>
    <t>Diskonttauksen asettama tuottovaatimus</t>
  </si>
  <si>
    <t>Vakuutusmaksualennusten ja hyvitysten asettama vaatimus</t>
  </si>
  <si>
    <t>Vakuutustoiminnan asettama tuottovaatimus nettovastuuvelalle</t>
  </si>
  <si>
    <t>Absoluuttisesti</t>
  </si>
  <si>
    <t>Suhteellisesti vuoden alkavasta nettovastuuvelasta (ilman tasoitusmäärää)</t>
  </si>
  <si>
    <t>Statistisk undersökning om arbetsolycksfalls- och yrkessjukdomsförsäkring. Ansvarsskuld</t>
  </si>
  <si>
    <t xml:space="preserve">Försäkringsteknisk bruttoansvarsskuld </t>
  </si>
  <si>
    <t>Ordinärt ersättningsansvar</t>
  </si>
  <si>
    <t>Slutligt fastställda pensioner, menersättningar och tillägg</t>
  </si>
  <si>
    <t>Icke slutligt fastställda pensioner, menersättningar och tillägg</t>
  </si>
  <si>
    <t>Övriga skadespecifika reserver</t>
  </si>
  <si>
    <t>Okända skador inom specialarrangemanget för yrkessjukdomar</t>
  </si>
  <si>
    <t>Övriga kända och okända</t>
  </si>
  <si>
    <t>Storskadeskadepoolens ansvarsskuld</t>
  </si>
  <si>
    <t>Skaderegleringsreserv</t>
  </si>
  <si>
    <t>Premieansvar</t>
  </si>
  <si>
    <t xml:space="preserve">Återförsäkrares andel av försäkringsteknisk ansvarsskuld </t>
  </si>
  <si>
    <t>Försäkringsverksamhetens avkastningskrav på nettoansvarsskuld</t>
  </si>
  <si>
    <t>Absolut</t>
  </si>
  <si>
    <t>Krav som hänför sig till diskontering</t>
  </si>
  <si>
    <t>Krav som hänför sig till premierabatter och gottgörelser</t>
  </si>
  <si>
    <t>Relativt med avseende på nettoansvarsskuld (utan utjämningsbelopp) vid årets början</t>
  </si>
  <si>
    <t>Työtapaturma- ja ammattitautivakuutuksen tilastotutkimus. Muiden ammattitautien kuin erillisjärjestelyn piiriin kuuluvien ammattitautien kehitys</t>
  </si>
  <si>
    <t>Muut ammattitaudit kuin erillisjärjestelyn piiriin kuuluvat ammattitaudit ilmenemisvuosittain</t>
  </si>
  <si>
    <t>&lt;2010</t>
  </si>
  <si>
    <t>Vahinkokohtaisten bruttovarausten muutos</t>
  </si>
  <si>
    <t>Vahinkojen lukumäärän muutos</t>
  </si>
  <si>
    <t xml:space="preserve">Statistisk undersökning om arbetsolycksfalls- och yrkessjukdomsförsäkring. Utveckling av yrkessjukdomar som hör inte till specialarrangemanget för yrkessjukdomar </t>
  </si>
  <si>
    <t>Sammanlagt 31.12.2019</t>
  </si>
  <si>
    <t>Totalt</t>
  </si>
  <si>
    <t>Övriga yrkessjukdomar än skador inom specialarrangemanget för yrkessjukdomar uppdelat per framträdelseår</t>
  </si>
  <si>
    <t xml:space="preserve">Förändring i skadespecifika bruttoreserver </t>
  </si>
  <si>
    <t xml:space="preserve">Förändring i antalet skador </t>
  </si>
  <si>
    <t>Työtapaturma- ja ammattitautivakuutuksen tilastotutkimus. Erillisjärjestelyn piiriin kuuluvien ammattitautien kehitys</t>
  </si>
  <si>
    <t xml:space="preserve">Erillisjärjestelyn piiriin kuuluvat ammattitaudit ilmenemisvuosittain </t>
  </si>
  <si>
    <t>Statistisk undersökning om arbetsolycksfalls- och yrkessjukdomsförsäkring. Utveckling av skador inom specialarrangemanget för yrkessjukdomar</t>
  </si>
  <si>
    <t xml:space="preserve">Skador inom specialarrangemanget för yrkessjukdomar uppdelat per framträdelseår </t>
  </si>
  <si>
    <t>Finansinspektionen, publicerad NN.12.2020</t>
  </si>
  <si>
    <t>Finanssivalvonta, julkaistu 17.12.2020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</si>
</sst>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name val="Arial"/>
      <family val="2"/>
    </font>
    <font>
      <sz val="11"/>
      <color theme="4" tint="0.79998168889431442"/>
      <name val="Arial"/>
      <family val="2"/>
    </font>
    <font>
      <sz val="11"/>
      <color indexed="8"/>
      <name val="Arial"/>
      <family val="2"/>
    </font>
    <font>
      <sz val="8"/>
      <name val="Times New Roman"/>
      <family val="1"/>
    </font>
    <font>
      <sz val="11"/>
      <color rgb="FF0095DB"/>
      <name val="Arial"/>
      <family val="2"/>
    </font>
    <font>
      <b/>
      <sz val="11"/>
      <color rgb="FF0095DB"/>
      <name val="Calibri"/>
      <family val="2"/>
      <scheme val="minor"/>
    </font>
    <font>
      <b/>
      <sz val="11"/>
      <color indexed="8"/>
      <name val="Arial"/>
      <family val="2"/>
    </font>
    <font>
      <b/>
      <vertAlign val="superscript"/>
      <sz val="11"/>
      <color theme="4" tint="0.79998168889431442"/>
      <name val="Arial"/>
      <family val="2"/>
    </font>
    <font>
      <b/>
      <sz val="11"/>
      <name val="Calibri"/>
      <family val="2"/>
      <scheme val="minor"/>
    </font>
    <font>
      <i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2"/>
      <name val="Calibri"/>
      <family val="2"/>
    </font>
    <font>
      <b/>
      <sz val="11"/>
      <color rgb="FFFF0000"/>
      <name val="Calibri"/>
      <family val="2"/>
    </font>
    <font>
      <sz val="11"/>
      <color theme="0"/>
      <name val="Arial"/>
      <family val="2"/>
    </font>
    <font>
      <b/>
      <sz val="12"/>
      <name val="Calibri"/>
      <family val="2"/>
      <scheme val="minor"/>
    </font>
    <font>
      <sz val="11"/>
      <name val="Calibri Light"/>
      <family val="2"/>
      <scheme val="major"/>
    </font>
    <font>
      <b/>
      <sz val="10"/>
      <name val="Calibri"/>
      <family val="2"/>
      <scheme val="minor"/>
    </font>
    <font>
      <sz val="11"/>
      <name val="Times New Roman"/>
      <family val="1"/>
    </font>
    <font>
      <b/>
      <sz val="12"/>
      <name val="Arial"/>
      <family val="2"/>
    </font>
    <font>
      <sz val="10"/>
      <name val="Calibri Light"/>
      <family val="2"/>
      <scheme val="major"/>
    </font>
    <font>
      <sz val="8"/>
      <color indexed="8"/>
      <name val="Arial"/>
      <family val="2"/>
    </font>
    <font>
      <b/>
      <sz val="11"/>
      <color rgb="FF222222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Times New Roman"/>
      <family val="1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rgb="FF0095DB"/>
      <name val="Arial"/>
      <family val="2"/>
    </font>
    <font>
      <b/>
      <sz val="10"/>
      <color rgb="FF0095DB"/>
      <name val="Arial"/>
      <family val="2"/>
    </font>
    <font>
      <b/>
      <sz val="10"/>
      <color rgb="FF0095DB"/>
      <name val="Calibri"/>
      <family val="2"/>
      <scheme val="minor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6FB9"/>
        <bgColor rgb="FF003882"/>
      </patternFill>
    </fill>
    <fill>
      <patternFill patternType="solid">
        <fgColor rgb="FFE8EFF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95DB"/>
      </top>
      <bottom/>
      <diagonal/>
    </border>
    <border>
      <left/>
      <right style="thin">
        <color indexed="64"/>
      </right>
      <top style="thin">
        <color rgb="FF0095DB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95DB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95DB"/>
      </bottom>
      <diagonal/>
    </border>
    <border>
      <left/>
      <right/>
      <top/>
      <bottom style="thin">
        <color rgb="FF0095DB"/>
      </bottom>
      <diagonal/>
    </border>
    <border>
      <left/>
      <right style="thin">
        <color indexed="64"/>
      </right>
      <top/>
      <bottom style="thin">
        <color rgb="FF0095DB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8">
    <xf numFmtId="0" fontId="0" fillId="0" borderId="0" xfId="0"/>
    <xf numFmtId="0" fontId="4" fillId="0" borderId="0" xfId="2" applyFont="1" applyAlignment="1" applyProtection="1">
      <alignment horizontal="centerContinuous"/>
      <protection locked="0"/>
    </xf>
    <xf numFmtId="0" fontId="5" fillId="0" borderId="0" xfId="2" applyFont="1"/>
    <xf numFmtId="0" fontId="6" fillId="2" borderId="0" xfId="2" applyFont="1" applyFill="1"/>
    <xf numFmtId="0" fontId="6" fillId="0" borderId="0" xfId="2" applyFont="1" applyAlignment="1">
      <alignment horizontal="centerContinuous"/>
    </xf>
    <xf numFmtId="0" fontId="7" fillId="0" borderId="0" xfId="2" applyFont="1" applyProtection="1">
      <protection locked="0"/>
    </xf>
    <xf numFmtId="0" fontId="2" fillId="0" borderId="0" xfId="2"/>
    <xf numFmtId="0" fontId="8" fillId="0" borderId="0" xfId="2" applyFont="1"/>
    <xf numFmtId="0" fontId="6" fillId="2" borderId="0" xfId="2" applyFont="1" applyFill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9" fillId="3" borderId="1" xfId="2" applyFont="1" applyFill="1" applyBorder="1"/>
    <xf numFmtId="0" fontId="10" fillId="3" borderId="2" xfId="2" applyFont="1" applyFill="1" applyBorder="1"/>
    <xf numFmtId="0" fontId="9" fillId="3" borderId="2" xfId="2" applyFont="1" applyFill="1" applyBorder="1" applyAlignment="1">
      <alignment horizontal="center"/>
    </xf>
    <xf numFmtId="0" fontId="10" fillId="3" borderId="3" xfId="2" applyFont="1" applyFill="1" applyBorder="1"/>
    <xf numFmtId="0" fontId="10" fillId="3" borderId="0" xfId="2" applyFont="1" applyFill="1"/>
    <xf numFmtId="0" fontId="9" fillId="3" borderId="0" xfId="2" applyFont="1" applyFill="1" applyAlignment="1">
      <alignment horizontal="right"/>
    </xf>
    <xf numFmtId="0" fontId="9" fillId="3" borderId="4" xfId="2" applyFont="1" applyFill="1" applyBorder="1" applyAlignment="1">
      <alignment horizontal="right"/>
    </xf>
    <xf numFmtId="0" fontId="11" fillId="4" borderId="3" xfId="2" applyFont="1" applyFill="1" applyBorder="1"/>
    <xf numFmtId="0" fontId="6" fillId="4" borderId="0" xfId="2" applyFont="1" applyFill="1"/>
    <xf numFmtId="0" fontId="6" fillId="4" borderId="4" xfId="2" applyFont="1" applyFill="1" applyBorder="1"/>
    <xf numFmtId="0" fontId="12" fillId="4" borderId="0" xfId="2" applyFont="1" applyFill="1"/>
    <xf numFmtId="3" fontId="6" fillId="4" borderId="0" xfId="2" applyNumberFormat="1" applyFont="1" applyFill="1"/>
    <xf numFmtId="3" fontId="6" fillId="4" borderId="4" xfId="2" applyNumberFormat="1" applyFont="1" applyFill="1" applyBorder="1"/>
    <xf numFmtId="0" fontId="12" fillId="4" borderId="0" xfId="2" quotePrefix="1" applyFont="1" applyFill="1"/>
    <xf numFmtId="0" fontId="6" fillId="4" borderId="0" xfId="2" quotePrefix="1" applyFont="1" applyFill="1"/>
    <xf numFmtId="0" fontId="13" fillId="4" borderId="0" xfId="2" applyFont="1" applyFill="1"/>
    <xf numFmtId="0" fontId="14" fillId="0" borderId="0" xfId="2" applyFont="1"/>
    <xf numFmtId="0" fontId="12" fillId="4" borderId="5" xfId="2" applyFont="1" applyFill="1" applyBorder="1"/>
    <xf numFmtId="0" fontId="15" fillId="4" borderId="5" xfId="2" applyFont="1" applyFill="1" applyBorder="1"/>
    <xf numFmtId="3" fontId="16" fillId="4" borderId="5" xfId="2" applyNumberFormat="1" applyFont="1" applyFill="1" applyBorder="1"/>
    <xf numFmtId="3" fontId="16" fillId="4" borderId="6" xfId="2" applyNumberFormat="1" applyFont="1" applyFill="1" applyBorder="1"/>
    <xf numFmtId="3" fontId="2" fillId="0" borderId="0" xfId="2" applyNumberFormat="1"/>
    <xf numFmtId="0" fontId="17" fillId="4" borderId="3" xfId="2" applyFont="1" applyFill="1" applyBorder="1"/>
    <xf numFmtId="3" fontId="11" fillId="4" borderId="0" xfId="2" applyNumberFormat="1" applyFont="1" applyFill="1"/>
    <xf numFmtId="3" fontId="11" fillId="4" borderId="4" xfId="2" applyNumberFormat="1" applyFont="1" applyFill="1" applyBorder="1"/>
    <xf numFmtId="0" fontId="15" fillId="4" borderId="0" xfId="2" applyFont="1" applyFill="1"/>
    <xf numFmtId="3" fontId="16" fillId="4" borderId="0" xfId="2" applyNumberFormat="1" applyFont="1" applyFill="1"/>
    <xf numFmtId="3" fontId="16" fillId="4" borderId="4" xfId="2" applyNumberFormat="1" applyFont="1" applyFill="1" applyBorder="1"/>
    <xf numFmtId="3" fontId="19" fillId="4" borderId="5" xfId="2" applyNumberFormat="1" applyFont="1" applyFill="1" applyBorder="1"/>
    <xf numFmtId="3" fontId="19" fillId="4" borderId="6" xfId="2" applyNumberFormat="1" applyFont="1" applyFill="1" applyBorder="1"/>
    <xf numFmtId="0" fontId="20" fillId="4" borderId="0" xfId="2" applyFont="1" applyFill="1"/>
    <xf numFmtId="3" fontId="21" fillId="4" borderId="0" xfId="2" applyNumberFormat="1" applyFont="1" applyFill="1"/>
    <xf numFmtId="3" fontId="17" fillId="4" borderId="0" xfId="2" applyNumberFormat="1" applyFont="1" applyFill="1"/>
    <xf numFmtId="3" fontId="17" fillId="4" borderId="4" xfId="2" applyNumberFormat="1" applyFont="1" applyFill="1" applyBorder="1"/>
    <xf numFmtId="0" fontId="13" fillId="4" borderId="4" xfId="2" applyFont="1" applyFill="1" applyBorder="1"/>
    <xf numFmtId="164" fontId="6" fillId="4" borderId="0" xfId="2" applyNumberFormat="1" applyFont="1" applyFill="1"/>
    <xf numFmtId="164" fontId="6" fillId="4" borderId="4" xfId="2" applyNumberFormat="1" applyFont="1" applyFill="1" applyBorder="1"/>
    <xf numFmtId="164" fontId="0" fillId="0" borderId="0" xfId="3" applyNumberFormat="1" applyFont="1"/>
    <xf numFmtId="0" fontId="24" fillId="4" borderId="0" xfId="2" applyFont="1" applyFill="1"/>
    <xf numFmtId="0" fontId="6" fillId="4" borderId="7" xfId="2" applyFont="1" applyFill="1" applyBorder="1"/>
    <xf numFmtId="0" fontId="24" fillId="4" borderId="8" xfId="2" applyFont="1" applyFill="1" applyBorder="1"/>
    <xf numFmtId="0" fontId="6" fillId="4" borderId="8" xfId="2" applyFont="1" applyFill="1" applyBorder="1"/>
    <xf numFmtId="0" fontId="6" fillId="4" borderId="9" xfId="2" applyFont="1" applyFill="1" applyBorder="1"/>
    <xf numFmtId="0" fontId="3" fillId="2" borderId="0" xfId="2" applyFont="1" applyFill="1" applyAlignment="1" applyProtection="1">
      <alignment horizontal="left"/>
      <protection locked="0"/>
    </xf>
    <xf numFmtId="0" fontId="25" fillId="0" borderId="0" xfId="2" applyFont="1"/>
    <xf numFmtId="0" fontId="26" fillId="0" borderId="0" xfId="2" applyFont="1"/>
    <xf numFmtId="0" fontId="6" fillId="2" borderId="0" xfId="2" applyFont="1" applyFill="1" applyAlignment="1" applyProtection="1">
      <alignment horizontal="left"/>
      <protection locked="0"/>
    </xf>
    <xf numFmtId="0" fontId="11" fillId="0" borderId="0" xfId="2" applyFont="1"/>
    <xf numFmtId="0" fontId="6" fillId="4" borderId="3" xfId="2" applyFont="1" applyFill="1" applyBorder="1"/>
    <xf numFmtId="3" fontId="19" fillId="0" borderId="0" xfId="2" applyNumberFormat="1" applyFont="1"/>
    <xf numFmtId="0" fontId="13" fillId="4" borderId="3" xfId="2" applyFont="1" applyFill="1" applyBorder="1"/>
    <xf numFmtId="0" fontId="6" fillId="4" borderId="10" xfId="2" applyFont="1" applyFill="1" applyBorder="1"/>
    <xf numFmtId="0" fontId="17" fillId="4" borderId="3" xfId="2" quotePrefix="1" applyFont="1" applyFill="1" applyBorder="1"/>
    <xf numFmtId="3" fontId="27" fillId="5" borderId="10" xfId="2" applyNumberFormat="1" applyFont="1" applyFill="1" applyBorder="1"/>
    <xf numFmtId="3" fontId="27" fillId="5" borderId="3" xfId="2" applyNumberFormat="1" applyFont="1" applyFill="1" applyBorder="1"/>
    <xf numFmtId="0" fontId="28" fillId="0" borderId="0" xfId="2" applyFont="1"/>
    <xf numFmtId="0" fontId="29" fillId="0" borderId="0" xfId="2" applyFont="1"/>
    <xf numFmtId="0" fontId="30" fillId="0" borderId="0" xfId="2" applyFont="1"/>
    <xf numFmtId="0" fontId="31" fillId="0" borderId="0" xfId="2" applyFont="1"/>
    <xf numFmtId="0" fontId="9" fillId="3" borderId="2" xfId="2" applyFont="1" applyFill="1" applyBorder="1"/>
    <xf numFmtId="0" fontId="10" fillId="3" borderId="11" xfId="2" applyFont="1" applyFill="1" applyBorder="1"/>
    <xf numFmtId="0" fontId="8" fillId="4" borderId="0" xfId="2" applyFont="1" applyFill="1"/>
    <xf numFmtId="0" fontId="11" fillId="4" borderId="0" xfId="2" applyFont="1" applyFill="1"/>
    <xf numFmtId="0" fontId="6" fillId="4" borderId="0" xfId="2" applyFont="1" applyFill="1" applyAlignment="1">
      <alignment horizontal="left"/>
    </xf>
    <xf numFmtId="3" fontId="6" fillId="0" borderId="0" xfId="2" applyNumberFormat="1" applyFont="1"/>
    <xf numFmtId="10" fontId="6" fillId="0" borderId="0" xfId="2" applyNumberFormat="1" applyFont="1"/>
    <xf numFmtId="0" fontId="28" fillId="0" borderId="0" xfId="4" applyFont="1"/>
    <xf numFmtId="0" fontId="32" fillId="0" borderId="0" xfId="4" applyFont="1"/>
    <xf numFmtId="0" fontId="8" fillId="0" borderId="0" xfId="4" applyFont="1"/>
    <xf numFmtId="0" fontId="6" fillId="2" borderId="0" xfId="4" applyFont="1" applyFill="1"/>
    <xf numFmtId="0" fontId="29" fillId="0" borderId="0" xfId="4" applyFont="1"/>
    <xf numFmtId="0" fontId="30" fillId="0" borderId="0" xfId="4" applyFont="1"/>
    <xf numFmtId="0" fontId="33" fillId="0" borderId="0" xfId="4" applyFont="1"/>
    <xf numFmtId="0" fontId="31" fillId="0" borderId="0" xfId="4" applyFont="1"/>
    <xf numFmtId="0" fontId="6" fillId="0" borderId="0" xfId="4" applyFont="1"/>
    <xf numFmtId="0" fontId="9" fillId="3" borderId="1" xfId="4" applyFont="1" applyFill="1" applyBorder="1"/>
    <xf numFmtId="0" fontId="10" fillId="3" borderId="2" xfId="4" applyFont="1" applyFill="1" applyBorder="1"/>
    <xf numFmtId="0" fontId="9" fillId="3" borderId="2" xfId="4" applyFont="1" applyFill="1" applyBorder="1"/>
    <xf numFmtId="0" fontId="10" fillId="3" borderId="11" xfId="4" applyFont="1" applyFill="1" applyBorder="1"/>
    <xf numFmtId="0" fontId="10" fillId="3" borderId="3" xfId="4" applyFont="1" applyFill="1" applyBorder="1"/>
    <xf numFmtId="0" fontId="10" fillId="3" borderId="0" xfId="4" applyFont="1" applyFill="1"/>
    <xf numFmtId="0" fontId="9" fillId="3" borderId="0" xfId="4" applyFont="1" applyFill="1" applyAlignment="1">
      <alignment horizontal="right"/>
    </xf>
    <xf numFmtId="0" fontId="9" fillId="3" borderId="4" xfId="4" applyFont="1" applyFill="1" applyBorder="1" applyAlignment="1">
      <alignment horizontal="right"/>
    </xf>
    <xf numFmtId="0" fontId="6" fillId="4" borderId="3" xfId="4" applyFont="1" applyFill="1" applyBorder="1"/>
    <xf numFmtId="0" fontId="6" fillId="4" borderId="0" xfId="4" applyFont="1" applyFill="1"/>
    <xf numFmtId="0" fontId="8" fillId="4" borderId="0" xfId="4" applyFont="1" applyFill="1"/>
    <xf numFmtId="0" fontId="6" fillId="4" borderId="4" xfId="4" applyFont="1" applyFill="1" applyBorder="1"/>
    <xf numFmtId="0" fontId="11" fillId="4" borderId="3" xfId="4" applyFont="1" applyFill="1" applyBorder="1"/>
    <xf numFmtId="0" fontId="11" fillId="4" borderId="0" xfId="4" applyFont="1" applyFill="1"/>
    <xf numFmtId="3" fontId="6" fillId="4" borderId="0" xfId="4" applyNumberFormat="1" applyFont="1" applyFill="1"/>
    <xf numFmtId="3" fontId="6" fillId="4" borderId="4" xfId="4" applyNumberFormat="1" applyFont="1" applyFill="1" applyBorder="1"/>
    <xf numFmtId="0" fontId="13" fillId="4" borderId="3" xfId="4" applyFont="1" applyFill="1" applyBorder="1"/>
    <xf numFmtId="0" fontId="13" fillId="4" borderId="0" xfId="4" applyFont="1" applyFill="1"/>
    <xf numFmtId="0" fontId="6" fillId="4" borderId="10" xfId="4" applyFont="1" applyFill="1" applyBorder="1"/>
    <xf numFmtId="0" fontId="15" fillId="4" borderId="5" xfId="4" applyFont="1" applyFill="1" applyBorder="1"/>
    <xf numFmtId="3" fontId="16" fillId="4" borderId="5" xfId="4" applyNumberFormat="1" applyFont="1" applyFill="1" applyBorder="1"/>
    <xf numFmtId="3" fontId="16" fillId="4" borderId="6" xfId="4" applyNumberFormat="1" applyFont="1" applyFill="1" applyBorder="1"/>
    <xf numFmtId="3" fontId="16" fillId="4" borderId="0" xfId="4" applyNumberFormat="1" applyFont="1" applyFill="1"/>
    <xf numFmtId="3" fontId="16" fillId="4" borderId="4" xfId="4" applyNumberFormat="1" applyFont="1" applyFill="1" applyBorder="1"/>
    <xf numFmtId="0" fontId="17" fillId="4" borderId="0" xfId="4" applyFont="1" applyFill="1"/>
    <xf numFmtId="0" fontId="6" fillId="4" borderId="7" xfId="4" applyFont="1" applyFill="1" applyBorder="1"/>
    <xf numFmtId="0" fontId="6" fillId="4" borderId="8" xfId="4" applyFont="1" applyFill="1" applyBorder="1"/>
    <xf numFmtId="0" fontId="6" fillId="4" borderId="9" xfId="4" applyFont="1" applyFill="1" applyBorder="1"/>
    <xf numFmtId="0" fontId="34" fillId="0" borderId="0" xfId="4" applyFont="1"/>
    <xf numFmtId="3" fontId="2" fillId="0" borderId="0" xfId="4" applyNumberFormat="1"/>
    <xf numFmtId="0" fontId="13" fillId="4" borderId="12" xfId="4" applyFont="1" applyFill="1" applyBorder="1"/>
    <xf numFmtId="0" fontId="13" fillId="4" borderId="13" xfId="4" applyFont="1" applyFill="1" applyBorder="1"/>
    <xf numFmtId="3" fontId="6" fillId="4" borderId="13" xfId="4" applyNumberFormat="1" applyFont="1" applyFill="1" applyBorder="1"/>
    <xf numFmtId="3" fontId="6" fillId="4" borderId="14" xfId="4" applyNumberFormat="1" applyFont="1" applyFill="1" applyBorder="1"/>
    <xf numFmtId="0" fontId="15" fillId="4" borderId="0" xfId="4" applyFont="1" applyFill="1"/>
    <xf numFmtId="3" fontId="19" fillId="4" borderId="0" xfId="5" applyNumberFormat="1" applyFont="1" applyFill="1"/>
    <xf numFmtId="3" fontId="19" fillId="4" borderId="4" xfId="5" applyNumberFormat="1" applyFont="1" applyFill="1" applyBorder="1"/>
    <xf numFmtId="3" fontId="11" fillId="4" borderId="0" xfId="4" applyNumberFormat="1" applyFont="1" applyFill="1"/>
    <xf numFmtId="3" fontId="11" fillId="4" borderId="4" xfId="4" applyNumberFormat="1" applyFont="1" applyFill="1" applyBorder="1"/>
    <xf numFmtId="3" fontId="19" fillId="4" borderId="0" xfId="4" applyNumberFormat="1" applyFont="1" applyFill="1"/>
    <xf numFmtId="0" fontId="2" fillId="0" borderId="0" xfId="4"/>
    <xf numFmtId="0" fontId="6" fillId="2" borderId="0" xfId="4" applyFont="1" applyFill="1" applyAlignment="1" applyProtection="1">
      <alignment horizontal="left"/>
      <protection locked="0"/>
    </xf>
    <xf numFmtId="3" fontId="6" fillId="0" borderId="0" xfId="4" applyNumberFormat="1" applyFont="1"/>
    <xf numFmtId="0" fontId="32" fillId="0" borderId="0" xfId="6" applyFont="1"/>
    <xf numFmtId="0" fontId="33" fillId="0" borderId="0" xfId="6" applyFont="1"/>
    <xf numFmtId="0" fontId="8" fillId="0" borderId="0" xfId="6" applyFont="1"/>
    <xf numFmtId="0" fontId="6" fillId="2" borderId="0" xfId="6" applyFont="1" applyFill="1"/>
    <xf numFmtId="0" fontId="29" fillId="0" borderId="0" xfId="6" applyFont="1"/>
    <xf numFmtId="0" fontId="30" fillId="0" borderId="0" xfId="6" applyFont="1"/>
    <xf numFmtId="0" fontId="6" fillId="0" borderId="0" xfId="6" applyFont="1"/>
    <xf numFmtId="0" fontId="9" fillId="3" borderId="1" xfId="6" applyFont="1" applyFill="1" applyBorder="1"/>
    <xf numFmtId="0" fontId="10" fillId="3" borderId="2" xfId="6" applyFont="1" applyFill="1" applyBorder="1"/>
    <xf numFmtId="0" fontId="9" fillId="3" borderId="2" xfId="6" applyFont="1" applyFill="1" applyBorder="1" applyAlignment="1">
      <alignment horizontal="center"/>
    </xf>
    <xf numFmtId="0" fontId="9" fillId="3" borderId="11" xfId="6" applyFont="1" applyFill="1" applyBorder="1" applyAlignment="1">
      <alignment horizontal="center"/>
    </xf>
    <xf numFmtId="0" fontId="10" fillId="3" borderId="3" xfId="6" applyFont="1" applyFill="1" applyBorder="1"/>
    <xf numFmtId="0" fontId="10" fillId="3" borderId="0" xfId="6" applyFont="1" applyFill="1"/>
    <xf numFmtId="0" fontId="9" fillId="3" borderId="0" xfId="6" applyFont="1" applyFill="1" applyAlignment="1">
      <alignment horizontal="right"/>
    </xf>
    <xf numFmtId="0" fontId="17" fillId="4" borderId="3" xfId="6" applyFont="1" applyFill="1" applyBorder="1"/>
    <xf numFmtId="0" fontId="13" fillId="4" borderId="0" xfId="6" applyFont="1" applyFill="1"/>
    <xf numFmtId="0" fontId="8" fillId="4" borderId="0" xfId="6" applyFont="1" applyFill="1"/>
    <xf numFmtId="0" fontId="6" fillId="4" borderId="0" xfId="6" applyFont="1" applyFill="1"/>
    <xf numFmtId="0" fontId="6" fillId="4" borderId="4" xfId="6" applyFont="1" applyFill="1" applyBorder="1"/>
    <xf numFmtId="0" fontId="17" fillId="4" borderId="0" xfId="6" applyFont="1" applyFill="1"/>
    <xf numFmtId="3" fontId="16" fillId="4" borderId="0" xfId="6" applyNumberFormat="1" applyFont="1" applyFill="1"/>
    <xf numFmtId="3" fontId="16" fillId="4" borderId="4" xfId="6" applyNumberFormat="1" applyFont="1" applyFill="1" applyBorder="1"/>
    <xf numFmtId="3" fontId="2" fillId="0" borderId="0" xfId="6" applyNumberFormat="1"/>
    <xf numFmtId="3" fontId="6" fillId="4" borderId="0" xfId="6" applyNumberFormat="1" applyFont="1" applyFill="1"/>
    <xf numFmtId="3" fontId="6" fillId="4" borderId="4" xfId="6" applyNumberFormat="1" applyFont="1" applyFill="1" applyBorder="1"/>
    <xf numFmtId="3" fontId="37" fillId="0" borderId="0" xfId="6" applyNumberFormat="1" applyFont="1" applyAlignment="1">
      <alignment horizontal="center"/>
    </xf>
    <xf numFmtId="0" fontId="13" fillId="4" borderId="3" xfId="6" applyFont="1" applyFill="1" applyBorder="1"/>
    <xf numFmtId="0" fontId="13" fillId="4" borderId="13" xfId="6" applyFont="1" applyFill="1" applyBorder="1"/>
    <xf numFmtId="3" fontId="6" fillId="4" borderId="13" xfId="6" applyNumberFormat="1" applyFont="1" applyFill="1" applyBorder="1"/>
    <xf numFmtId="3" fontId="6" fillId="4" borderId="14" xfId="6" applyNumberFormat="1" applyFont="1" applyFill="1" applyBorder="1"/>
    <xf numFmtId="0" fontId="6" fillId="4" borderId="3" xfId="6" applyFont="1" applyFill="1" applyBorder="1"/>
    <xf numFmtId="0" fontId="15" fillId="4" borderId="0" xfId="6" applyFont="1" applyFill="1"/>
    <xf numFmtId="0" fontId="13" fillId="4" borderId="12" xfId="6" applyFont="1" applyFill="1" applyBorder="1"/>
    <xf numFmtId="3" fontId="11" fillId="4" borderId="0" xfId="6" applyNumberFormat="1" applyFont="1" applyFill="1"/>
    <xf numFmtId="3" fontId="11" fillId="4" borderId="4" xfId="6" applyNumberFormat="1" applyFont="1" applyFill="1" applyBorder="1"/>
    <xf numFmtId="0" fontId="11" fillId="4" borderId="3" xfId="6" applyFont="1" applyFill="1" applyBorder="1"/>
    <xf numFmtId="10" fontId="6" fillId="4" borderId="0" xfId="6" applyNumberFormat="1" applyFont="1" applyFill="1"/>
    <xf numFmtId="10" fontId="6" fillId="4" borderId="4" xfId="6" applyNumberFormat="1" applyFont="1" applyFill="1" applyBorder="1"/>
    <xf numFmtId="0" fontId="11" fillId="4" borderId="0" xfId="6" applyFont="1" applyFill="1"/>
    <xf numFmtId="10" fontId="12" fillId="4" borderId="0" xfId="6" applyNumberFormat="1" applyFont="1" applyFill="1"/>
    <xf numFmtId="0" fontId="6" fillId="4" borderId="7" xfId="6" applyFont="1" applyFill="1" applyBorder="1"/>
    <xf numFmtId="0" fontId="6" fillId="4" borderId="8" xfId="6" applyFont="1" applyFill="1" applyBorder="1"/>
    <xf numFmtId="0" fontId="6" fillId="4" borderId="9" xfId="6" applyFont="1" applyFill="1" applyBorder="1"/>
    <xf numFmtId="10" fontId="8" fillId="0" borderId="0" xfId="3" applyNumberFormat="1" applyFont="1"/>
    <xf numFmtId="0" fontId="32" fillId="0" borderId="0" xfId="6" applyFont="1" applyAlignment="1">
      <alignment vertical="center"/>
    </xf>
    <xf numFmtId="0" fontId="38" fillId="0" borderId="0" xfId="6" applyFont="1"/>
    <xf numFmtId="3" fontId="6" fillId="0" borderId="0" xfId="6" applyNumberFormat="1" applyFont="1"/>
    <xf numFmtId="0" fontId="9" fillId="3" borderId="2" xfId="6" applyFont="1" applyFill="1" applyBorder="1"/>
    <xf numFmtId="0" fontId="10" fillId="3" borderId="11" xfId="6" applyFont="1" applyFill="1" applyBorder="1"/>
    <xf numFmtId="0" fontId="9" fillId="3" borderId="4" xfId="6" applyFont="1" applyFill="1" applyBorder="1" applyAlignment="1">
      <alignment horizontal="right"/>
    </xf>
    <xf numFmtId="0" fontId="32" fillId="0" borderId="0" xfId="7" applyFont="1"/>
    <xf numFmtId="0" fontId="8" fillId="0" borderId="0" xfId="7" applyFont="1"/>
    <xf numFmtId="0" fontId="6" fillId="2" borderId="0" xfId="7" applyFont="1" applyFill="1"/>
    <xf numFmtId="0" fontId="30" fillId="0" borderId="0" xfId="7" applyFont="1"/>
    <xf numFmtId="0" fontId="41" fillId="3" borderId="1" xfId="7" applyFont="1" applyFill="1" applyBorder="1"/>
    <xf numFmtId="0" fontId="42" fillId="3" borderId="2" xfId="7" applyFont="1" applyFill="1" applyBorder="1"/>
    <xf numFmtId="0" fontId="42" fillId="3" borderId="3" xfId="7" applyFont="1" applyFill="1" applyBorder="1"/>
    <xf numFmtId="0" fontId="42" fillId="3" borderId="0" xfId="7" applyFont="1" applyFill="1"/>
    <xf numFmtId="0" fontId="41" fillId="3" borderId="0" xfId="7" applyFont="1" applyFill="1" applyAlignment="1">
      <alignment horizontal="right"/>
    </xf>
    <xf numFmtId="0" fontId="41" fillId="3" borderId="4" xfId="7" applyFont="1" applyFill="1" applyBorder="1" applyAlignment="1">
      <alignment horizontal="right"/>
    </xf>
    <xf numFmtId="0" fontId="7" fillId="4" borderId="3" xfId="8" applyFont="1" applyFill="1" applyBorder="1"/>
    <xf numFmtId="0" fontId="8" fillId="4" borderId="0" xfId="8" applyFont="1" applyFill="1"/>
    <xf numFmtId="0" fontId="8" fillId="4" borderId="0" xfId="7" applyFont="1" applyFill="1"/>
    <xf numFmtId="0" fontId="43" fillId="4" borderId="4" xfId="7" applyFont="1" applyFill="1" applyBorder="1"/>
    <xf numFmtId="0" fontId="7" fillId="4" borderId="0" xfId="8" applyFont="1" applyFill="1"/>
    <xf numFmtId="0" fontId="8" fillId="4" borderId="3" xfId="8" applyFont="1" applyFill="1" applyBorder="1"/>
    <xf numFmtId="0" fontId="8" fillId="4" borderId="0" xfId="8" applyFont="1" applyFill="1" applyAlignment="1">
      <alignment horizontal="left"/>
    </xf>
    <xf numFmtId="3" fontId="8" fillId="4" borderId="0" xfId="7" applyNumberFormat="1" applyFont="1" applyFill="1"/>
    <xf numFmtId="3" fontId="44" fillId="4" borderId="4" xfId="7" applyNumberFormat="1" applyFont="1" applyFill="1" applyBorder="1"/>
    <xf numFmtId="0" fontId="8" fillId="4" borderId="12" xfId="8" applyFont="1" applyFill="1" applyBorder="1"/>
    <xf numFmtId="0" fontId="8" fillId="4" borderId="13" xfId="8" applyFont="1" applyFill="1" applyBorder="1"/>
    <xf numFmtId="0" fontId="8" fillId="4" borderId="13" xfId="8" applyFont="1" applyFill="1" applyBorder="1" applyAlignment="1">
      <alignment horizontal="left"/>
    </xf>
    <xf numFmtId="3" fontId="8" fillId="4" borderId="13" xfId="7" applyNumberFormat="1" applyFont="1" applyFill="1" applyBorder="1"/>
    <xf numFmtId="3" fontId="44" fillId="4" borderId="14" xfId="7" applyNumberFormat="1" applyFont="1" applyFill="1" applyBorder="1"/>
    <xf numFmtId="0" fontId="43" fillId="4" borderId="3" xfId="8" applyFont="1" applyFill="1" applyBorder="1"/>
    <xf numFmtId="0" fontId="43" fillId="4" borderId="0" xfId="8" applyFont="1" applyFill="1" applyAlignment="1">
      <alignment horizontal="left"/>
    </xf>
    <xf numFmtId="3" fontId="45" fillId="4" borderId="0" xfId="7" applyNumberFormat="1" applyFont="1" applyFill="1"/>
    <xf numFmtId="0" fontId="43" fillId="4" borderId="10" xfId="8" applyFont="1" applyFill="1" applyBorder="1"/>
    <xf numFmtId="0" fontId="43" fillId="4" borderId="5" xfId="8" applyFont="1" applyFill="1" applyBorder="1"/>
    <xf numFmtId="3" fontId="43" fillId="4" borderId="6" xfId="7" applyNumberFormat="1" applyFont="1" applyFill="1" applyBorder="1"/>
    <xf numFmtId="3" fontId="8" fillId="0" borderId="0" xfId="7" applyNumberFormat="1" applyFont="1"/>
    <xf numFmtId="0" fontId="8" fillId="4" borderId="7" xfId="8" applyFont="1" applyFill="1" applyBorder="1"/>
    <xf numFmtId="0" fontId="8" fillId="4" borderId="8" xfId="8" applyFont="1" applyFill="1" applyBorder="1"/>
    <xf numFmtId="3" fontId="30" fillId="4" borderId="8" xfId="7" applyNumberFormat="1" applyFont="1" applyFill="1" applyBorder="1"/>
    <xf numFmtId="3" fontId="8" fillId="4" borderId="9" xfId="7" applyNumberFormat="1" applyFont="1" applyFill="1" applyBorder="1"/>
    <xf numFmtId="0" fontId="8" fillId="0" borderId="0" xfId="8" applyFont="1"/>
    <xf numFmtId="3" fontId="7" fillId="0" borderId="0" xfId="7" applyNumberFormat="1" applyFont="1"/>
    <xf numFmtId="0" fontId="7" fillId="0" borderId="0" xfId="9" applyFont="1" applyAlignment="1">
      <alignment horizontal="left"/>
    </xf>
    <xf numFmtId="0" fontId="46" fillId="0" borderId="0" xfId="7" applyFont="1"/>
    <xf numFmtId="0" fontId="8" fillId="2" borderId="0" xfId="7" applyFont="1" applyFill="1" applyAlignment="1" applyProtection="1">
      <alignment horizontal="left"/>
      <protection locked="0"/>
    </xf>
    <xf numFmtId="3" fontId="45" fillId="4" borderId="5" xfId="7" applyNumberFormat="1" applyFont="1" applyFill="1" applyBorder="1"/>
    <xf numFmtId="0" fontId="41" fillId="3" borderId="2" xfId="7" applyFont="1" applyFill="1" applyBorder="1" applyAlignment="1">
      <alignment horizontal="center"/>
    </xf>
    <xf numFmtId="0" fontId="41" fillId="3" borderId="11" xfId="7" applyFont="1" applyFill="1" applyBorder="1" applyAlignment="1">
      <alignment horizontal="center"/>
    </xf>
    <xf numFmtId="3" fontId="2" fillId="0" borderId="0" xfId="7" applyNumberFormat="1"/>
    <xf numFmtId="0" fontId="6" fillId="2" borderId="0" xfId="2" applyFont="1" applyFill="1" applyAlignment="1">
      <alignment horizontal="left"/>
    </xf>
    <xf numFmtId="10" fontId="16" fillId="4" borderId="5" xfId="1" applyNumberFormat="1" applyFont="1" applyFill="1" applyBorder="1"/>
    <xf numFmtId="10" fontId="16" fillId="4" borderId="6" xfId="1" applyNumberFormat="1" applyFont="1" applyFill="1" applyBorder="1"/>
    <xf numFmtId="0" fontId="41" fillId="3" borderId="2" xfId="7" applyFont="1" applyFill="1" applyBorder="1" applyAlignment="1">
      <alignment horizontal="left"/>
    </xf>
    <xf numFmtId="0" fontId="41" fillId="3" borderId="11" xfId="7" applyFont="1" applyFill="1" applyBorder="1" applyAlignment="1">
      <alignment horizontal="left"/>
    </xf>
  </cellXfs>
  <cellStyles count="10">
    <cellStyle name="Normaali 55" xfId="5" xr:uid="{23FC55B2-32FF-4AAD-816C-38B83FC1E70D}"/>
    <cellStyle name="Normal" xfId="0" builtinId="0"/>
    <cellStyle name="Normal 11 2 3" xfId="8" xr:uid="{5472B01B-A37D-446C-9BFE-4195996A78E5}"/>
    <cellStyle name="Normal 11 4" xfId="9" xr:uid="{591D98DD-D97F-4B1B-977A-15FAC612C100}"/>
    <cellStyle name="Normal 2" xfId="2" xr:uid="{A8443D0F-E161-43CF-B7A5-E9BFE0E0C70C}"/>
    <cellStyle name="Normal 3" xfId="4" xr:uid="{533D46D4-E349-45BA-BCF7-7AB2F6E8179A}"/>
    <cellStyle name="Normal 4" xfId="6" xr:uid="{FCA7E2C9-FFE4-4696-87E3-88A94EB9359B}"/>
    <cellStyle name="Normal 5" xfId="7" xr:uid="{39977BAD-45EF-4101-9FE0-56D51AA13745}"/>
    <cellStyle name="Percent" xfId="1" builtinId="5"/>
    <cellStyle name="Percent 2" xfId="3" xr:uid="{6608AE18-7344-420A-B4C6-B3D9E044F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vaOrganisaatio\FIRV\RVVT\Vahinkovakuutus\Lakis&#228;&#228;teinen%20tapaturmavakuutus\2020\Taulukkojulkaisu_pe%2013.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J011"/>
      <sheetName val="VJ012"/>
      <sheetName val="VJ013"/>
      <sheetName val="VJ031"/>
      <sheetName val="VJ041"/>
      <sheetName val="VG01 VJ051"/>
      <sheetName val="Selvitykset"/>
      <sheetName val="Kuvat ja taulukot"/>
      <sheetName val="market share"/>
      <sheetName val="Liiketulos"/>
      <sheetName val="Maksutulo"/>
      <sheetName val="Liikekulut"/>
      <sheetName val="Korvaukset"/>
      <sheetName val="Vastuuvelka"/>
      <sheetName val="Ammattitaudit, muut"/>
      <sheetName val="Ammattitaudit, EJ"/>
      <sheetName val="Avak"/>
      <sheetName val="Aland"/>
      <sheetName val="Combo"/>
      <sheetName val="Fenn"/>
      <sheetName val="Folk"/>
      <sheetName val="If"/>
      <sheetName val="LäTa"/>
      <sheetName val="Potä"/>
      <sheetName val="PoVa"/>
      <sheetName val="Prote"/>
      <sheetName val="Turva"/>
      <sheetName val="Valio"/>
      <sheetName val="Ömsen"/>
      <sheetName val="Yhteensä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A-Vakuutus Oy</v>
          </cell>
          <cell r="B3" t="str">
            <v>R05_C20, tuotto</v>
          </cell>
          <cell r="C3">
            <v>8.4499999999999993</v>
          </cell>
          <cell r="D3">
            <v>-0.24</v>
          </cell>
        </row>
        <row r="4">
          <cell r="B4" t="str">
            <v>R05_C22, sitoutunut po.</v>
          </cell>
          <cell r="C4">
            <v>373938650</v>
          </cell>
          <cell r="D4">
            <v>379494770</v>
          </cell>
        </row>
        <row r="5">
          <cell r="A5" t="str">
            <v>Försäkringsaktiebolaget Alandia</v>
          </cell>
          <cell r="B5" t="str">
            <v>R05_C20, tuotto</v>
          </cell>
          <cell r="C5">
            <v>6.3497000000000003</v>
          </cell>
          <cell r="D5">
            <v>-0.36799999999999999</v>
          </cell>
        </row>
        <row r="6">
          <cell r="B6" t="str">
            <v>R05_C22, sitoutunut po.</v>
          </cell>
          <cell r="C6">
            <v>194721280.18000001</v>
          </cell>
          <cell r="D6">
            <v>197690597.16999999</v>
          </cell>
        </row>
        <row r="7">
          <cell r="A7" t="str">
            <v>Keskinäinen Vakuutusyhtiö Fennia</v>
          </cell>
          <cell r="B7" t="str">
            <v>R05_C20, tuotto</v>
          </cell>
          <cell r="C7">
            <v>10.4023</v>
          </cell>
          <cell r="D7">
            <v>3.0074000000000001</v>
          </cell>
        </row>
        <row r="8">
          <cell r="B8" t="str">
            <v>R05_C22, sitoutunut po.</v>
          </cell>
          <cell r="C8">
            <v>1545673662.8199999</v>
          </cell>
          <cell r="D8">
            <v>1578566416.49</v>
          </cell>
        </row>
        <row r="9">
          <cell r="A9" t="str">
            <v>Keskinäinen Vakuutusyhtiö Turva</v>
          </cell>
          <cell r="B9" t="str">
            <v>R05_C20, tuotto</v>
          </cell>
          <cell r="C9">
            <v>7.3502999999999998</v>
          </cell>
          <cell r="D9">
            <v>-0.37430000000000002</v>
          </cell>
        </row>
        <row r="10">
          <cell r="B10" t="str">
            <v>R05_C22, sitoutunut po.</v>
          </cell>
          <cell r="C10">
            <v>213871364.74000001</v>
          </cell>
          <cell r="D10">
            <v>216513760.53999999</v>
          </cell>
        </row>
        <row r="11">
          <cell r="A11" t="str">
            <v>LähiTapiola Keskinäinen Vakuutusyhtiö</v>
          </cell>
          <cell r="B11" t="str">
            <v>R05_C20, tuotto</v>
          </cell>
          <cell r="C11">
            <v>7.0285000000000002</v>
          </cell>
          <cell r="D11">
            <v>2.0699999999999998</v>
          </cell>
        </row>
        <row r="12">
          <cell r="B12" t="str">
            <v>R05_C22, sitoutunut po.</v>
          </cell>
          <cell r="C12">
            <v>2677694072.8899999</v>
          </cell>
          <cell r="D12">
            <v>2591620643.2600002</v>
          </cell>
        </row>
        <row r="13">
          <cell r="A13" t="str">
            <v>Pohjantähti Keskinäinen Vakuutusyhtiö</v>
          </cell>
          <cell r="B13" t="str">
            <v>R05_C20, tuotto</v>
          </cell>
          <cell r="C13">
            <v>7.38</v>
          </cell>
          <cell r="D13">
            <v>0.84</v>
          </cell>
        </row>
        <row r="14">
          <cell r="B14" t="str">
            <v>R05_C22, sitoutunut po.</v>
          </cell>
          <cell r="C14">
            <v>208954877.31</v>
          </cell>
          <cell r="D14">
            <v>207191170</v>
          </cell>
        </row>
        <row r="15">
          <cell r="A15" t="str">
            <v>Pohjola Vakuutus Oy</v>
          </cell>
          <cell r="B15" t="str">
            <v>R05_C20, tuotto</v>
          </cell>
          <cell r="C15">
            <v>8.94</v>
          </cell>
          <cell r="D15">
            <v>1.7</v>
          </cell>
        </row>
        <row r="16">
          <cell r="B16" t="str">
            <v>R05_C22, sitoutunut po.</v>
          </cell>
          <cell r="C16">
            <v>3325315970</v>
          </cell>
          <cell r="D16">
            <v>3403806830</v>
          </cell>
        </row>
        <row r="17">
          <cell r="A17" t="str">
            <v>Valion Keskinäinen Vakuutusyhtiö</v>
          </cell>
          <cell r="B17" t="str">
            <v>R05_C20, tuotto</v>
          </cell>
          <cell r="C17">
            <v>7.64</v>
          </cell>
          <cell r="D17">
            <v>-1.72</v>
          </cell>
        </row>
        <row r="18">
          <cell r="B18" t="str">
            <v>R05_C22, sitoutunut po.</v>
          </cell>
          <cell r="C18">
            <v>26205632.460000001</v>
          </cell>
          <cell r="D18">
            <v>27444487.289999999</v>
          </cell>
        </row>
        <row r="19">
          <cell r="A19" t="str">
            <v>Ålands Ömsesidiga Försäkringsbolag</v>
          </cell>
          <cell r="B19" t="str">
            <v>R05_C20, tuotto</v>
          </cell>
          <cell r="C19">
            <v>6.79</v>
          </cell>
          <cell r="D19">
            <v>-1.28</v>
          </cell>
        </row>
        <row r="20">
          <cell r="B20" t="str">
            <v>R05_C22, sitoutunut po.</v>
          </cell>
          <cell r="C20">
            <v>184450000</v>
          </cell>
          <cell r="D20">
            <v>182064000</v>
          </cell>
        </row>
        <row r="24">
          <cell r="A24" t="str">
            <v>If Vahinkovakuutus Oyj, Suomen sivuliike</v>
          </cell>
          <cell r="B24" t="str">
            <v>R20_C10, k.a. sijoitustuotto</v>
          </cell>
          <cell r="C24">
            <v>2.7</v>
          </cell>
          <cell r="D24">
            <v>1.8</v>
          </cell>
        </row>
        <row r="25">
          <cell r="A25" t="str">
            <v>If</v>
          </cell>
          <cell r="B25" t="str">
            <v>R15_C10, perustekorkokulu</v>
          </cell>
          <cell r="C25">
            <v>13223439.880000001</v>
          </cell>
          <cell r="D25">
            <v>13424466.5</v>
          </cell>
        </row>
        <row r="26">
          <cell r="B26" t="str">
            <v>R05_C10, eläkekorko</v>
          </cell>
          <cell r="C26">
            <v>0.95</v>
          </cell>
          <cell r="D26">
            <v>1.2</v>
          </cell>
        </row>
        <row r="27">
          <cell r="B27" t="str">
            <v>R10_C10, muu korko</v>
          </cell>
          <cell r="C27">
            <v>0</v>
          </cell>
          <cell r="D27">
            <v>0</v>
          </cell>
        </row>
        <row r="28">
          <cell r="A28" t="str">
            <v>Protector Forsikring ASA, filial Finland</v>
          </cell>
          <cell r="B28" t="str">
            <v>R20_C10, k.a. sijoitustuotto</v>
          </cell>
          <cell r="C28">
            <v>1</v>
          </cell>
          <cell r="D28">
            <v>1.5</v>
          </cell>
        </row>
        <row r="29">
          <cell r="A29" t="str">
            <v>Pr</v>
          </cell>
          <cell r="B29" t="str">
            <v>R15_C10, perustekorkokulu</v>
          </cell>
          <cell r="C29">
            <v>9000</v>
          </cell>
          <cell r="D29">
            <v>13000</v>
          </cell>
        </row>
        <row r="30">
          <cell r="B30" t="str">
            <v>R05_C10, eläkekorko</v>
          </cell>
          <cell r="C30">
            <v>1.5</v>
          </cell>
          <cell r="D30">
            <v>1.5</v>
          </cell>
        </row>
        <row r="31">
          <cell r="B31" t="str">
            <v>R10_C10, muu korko</v>
          </cell>
          <cell r="C31">
            <v>1.5</v>
          </cell>
          <cell r="D31">
            <v>1.5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D05B-CB47-419C-9187-44B2F135CFF7}">
  <sheetPr codeName="Sheet1">
    <pageSetUpPr fitToPage="1"/>
  </sheetPr>
  <dimension ref="A1:CQ134"/>
  <sheetViews>
    <sheetView tabSelected="1" zoomScale="85" zoomScaleNormal="85" workbookViewId="0">
      <selection activeCell="A3" sqref="A3"/>
    </sheetView>
  </sheetViews>
  <sheetFormatPr defaultColWidth="8" defaultRowHeight="13" x14ac:dyDescent="0.3"/>
  <cols>
    <col min="1" max="1" width="2.26953125" style="7" customWidth="1"/>
    <col min="2" max="2" width="3" style="7" customWidth="1"/>
    <col min="3" max="3" width="76.26953125" style="7" customWidth="1"/>
    <col min="4" max="9" width="16.453125" style="7" customWidth="1"/>
    <col min="10" max="11" width="8" style="6" customWidth="1"/>
    <col min="12" max="12" width="12.54296875" style="6" bestFit="1" customWidth="1"/>
    <col min="13" max="26" width="8" style="6" customWidth="1"/>
    <col min="27" max="16384" width="8" style="7"/>
  </cols>
  <sheetData>
    <row r="1" spans="1:21" s="2" customFormat="1" ht="15.5" x14ac:dyDescent="0.35">
      <c r="A1" s="54" t="s">
        <v>0</v>
      </c>
      <c r="B1" s="1"/>
      <c r="C1" s="1"/>
      <c r="D1" s="1"/>
      <c r="E1" s="1"/>
      <c r="F1" s="1"/>
      <c r="G1" s="1"/>
      <c r="I1" s="1"/>
    </row>
    <row r="2" spans="1:21" ht="14" x14ac:dyDescent="0.3">
      <c r="A2" s="223" t="s">
        <v>1</v>
      </c>
      <c r="B2" s="4"/>
      <c r="C2" s="4"/>
      <c r="D2" s="4"/>
      <c r="E2" s="4"/>
      <c r="F2" s="4"/>
      <c r="G2" s="4"/>
      <c r="H2" s="5" t="s">
        <v>247</v>
      </c>
      <c r="I2" s="4"/>
    </row>
    <row r="3" spans="1:21" ht="14" x14ac:dyDescent="0.3">
      <c r="A3" s="8"/>
      <c r="B3" s="9"/>
      <c r="C3" s="10"/>
      <c r="D3" s="10"/>
      <c r="E3" s="10"/>
      <c r="F3" s="10"/>
      <c r="G3" s="10"/>
      <c r="H3" s="10"/>
      <c r="I3" s="10"/>
    </row>
    <row r="4" spans="1:21" ht="14" x14ac:dyDescent="0.3">
      <c r="A4" s="11" t="s">
        <v>2</v>
      </c>
      <c r="B4" s="12"/>
      <c r="C4" s="12"/>
      <c r="D4" s="12"/>
      <c r="E4" s="12"/>
      <c r="F4" s="12"/>
      <c r="G4" s="13" t="s">
        <v>3</v>
      </c>
      <c r="H4" s="13"/>
      <c r="I4" s="13"/>
    </row>
    <row r="5" spans="1:21" ht="14" x14ac:dyDescent="0.3">
      <c r="A5" s="14"/>
      <c r="B5" s="15"/>
      <c r="C5" s="15"/>
      <c r="D5" s="16">
        <v>2019</v>
      </c>
      <c r="E5" s="16">
        <v>2018</v>
      </c>
      <c r="F5" s="16">
        <v>2017</v>
      </c>
      <c r="G5" s="16">
        <v>2016</v>
      </c>
      <c r="H5" s="16">
        <v>2015</v>
      </c>
      <c r="I5" s="17">
        <v>2014</v>
      </c>
    </row>
    <row r="6" spans="1:21" ht="14" x14ac:dyDescent="0.3">
      <c r="A6" s="18"/>
      <c r="B6" s="19"/>
      <c r="C6" s="19"/>
      <c r="D6" s="19"/>
      <c r="E6" s="19"/>
      <c r="F6" s="19"/>
      <c r="G6" s="19"/>
      <c r="H6" s="19"/>
      <c r="I6" s="20"/>
    </row>
    <row r="7" spans="1:21" ht="14" x14ac:dyDescent="0.3">
      <c r="A7" s="18" t="s">
        <v>4</v>
      </c>
      <c r="B7" s="19"/>
      <c r="C7" s="19"/>
      <c r="D7" s="19"/>
      <c r="E7" s="19"/>
      <c r="F7" s="19"/>
      <c r="G7" s="19"/>
      <c r="H7" s="19"/>
      <c r="I7" s="20"/>
    </row>
    <row r="8" spans="1:21" ht="14" x14ac:dyDescent="0.3">
      <c r="A8" s="21" t="s">
        <v>6</v>
      </c>
      <c r="B8" s="19" t="s">
        <v>7</v>
      </c>
      <c r="C8" s="19"/>
      <c r="D8" s="22">
        <v>592391.15061999997</v>
      </c>
      <c r="E8" s="22">
        <v>565039.80929</v>
      </c>
      <c r="F8" s="22">
        <v>555603.00488950417</v>
      </c>
      <c r="G8" s="22">
        <v>567351.649417846</v>
      </c>
      <c r="H8" s="22">
        <v>599837</v>
      </c>
      <c r="I8" s="23">
        <v>589571</v>
      </c>
    </row>
    <row r="9" spans="1:21" ht="14" x14ac:dyDescent="0.3">
      <c r="A9" s="21" t="s">
        <v>8</v>
      </c>
      <c r="B9" s="19" t="s">
        <v>9</v>
      </c>
      <c r="C9" s="19"/>
      <c r="D9" s="22">
        <v>-4123.8867799999998</v>
      </c>
      <c r="E9" s="22">
        <v>-4257.7369400000007</v>
      </c>
      <c r="F9" s="22">
        <v>-4236</v>
      </c>
      <c r="G9" s="22">
        <v>-4858.0895700000001</v>
      </c>
      <c r="H9" s="22">
        <v>-4280</v>
      </c>
      <c r="I9" s="23">
        <v>-3654</v>
      </c>
    </row>
    <row r="10" spans="1:21" ht="14" x14ac:dyDescent="0.3">
      <c r="A10" s="24" t="s">
        <v>10</v>
      </c>
      <c r="B10" s="25" t="s">
        <v>11</v>
      </c>
      <c r="C10" s="25"/>
      <c r="D10" s="22">
        <v>4598.2348300000003</v>
      </c>
      <c r="E10" s="22">
        <v>5596.7351399999998</v>
      </c>
      <c r="F10" s="22">
        <v>880.02139000000102</v>
      </c>
      <c r="G10" s="22">
        <v>-538.71141000002103</v>
      </c>
      <c r="H10" s="22">
        <v>743</v>
      </c>
      <c r="I10" s="23">
        <v>24</v>
      </c>
    </row>
    <row r="11" spans="1:21" ht="14" x14ac:dyDescent="0.3">
      <c r="A11" s="21" t="s">
        <v>12</v>
      </c>
      <c r="B11" s="26" t="s">
        <v>9</v>
      </c>
      <c r="C11" s="26"/>
      <c r="D11" s="22">
        <v>-4.6979400000000009</v>
      </c>
      <c r="E11" s="22">
        <v>-12.716889999999999</v>
      </c>
      <c r="F11" s="22">
        <v>-3</v>
      </c>
      <c r="G11" s="22">
        <v>91.19935000000001</v>
      </c>
      <c r="H11" s="22">
        <v>-15</v>
      </c>
      <c r="I11" s="23">
        <v>190</v>
      </c>
      <c r="U11" s="27"/>
    </row>
    <row r="12" spans="1:21" ht="14.5" x14ac:dyDescent="0.35">
      <c r="A12" s="28" t="s">
        <v>5</v>
      </c>
      <c r="B12" s="29" t="s">
        <v>13</v>
      </c>
      <c r="C12" s="29"/>
      <c r="D12" s="30">
        <v>592860.80073000002</v>
      </c>
      <c r="E12" s="30">
        <v>566366.09059999988</v>
      </c>
      <c r="F12" s="30">
        <v>552244</v>
      </c>
      <c r="G12" s="30">
        <v>562046.04778784607</v>
      </c>
      <c r="H12" s="30">
        <v>596286</v>
      </c>
      <c r="I12" s="31">
        <v>586130</v>
      </c>
      <c r="K12" s="32"/>
    </row>
    <row r="13" spans="1:21" ht="14.65" customHeight="1" x14ac:dyDescent="0.3">
      <c r="A13" s="21"/>
      <c r="B13" s="19"/>
      <c r="C13" s="19"/>
      <c r="D13" s="22"/>
      <c r="E13" s="22"/>
      <c r="F13" s="22"/>
      <c r="G13" s="22"/>
      <c r="H13" s="22" t="s">
        <v>16</v>
      </c>
      <c r="I13" s="23" t="s">
        <v>16</v>
      </c>
    </row>
    <row r="14" spans="1:21" ht="14" x14ac:dyDescent="0.3">
      <c r="A14" s="33" t="s">
        <v>15</v>
      </c>
      <c r="B14" s="26"/>
      <c r="C14" s="26"/>
      <c r="D14" s="22"/>
      <c r="E14" s="22"/>
      <c r="F14" s="22"/>
      <c r="G14" s="22"/>
      <c r="H14" s="22" t="s">
        <v>16</v>
      </c>
      <c r="I14" s="23" t="s">
        <v>16</v>
      </c>
    </row>
    <row r="15" spans="1:21" ht="14" x14ac:dyDescent="0.3">
      <c r="A15" s="21" t="s">
        <v>17</v>
      </c>
      <c r="B15" s="26" t="s">
        <v>19</v>
      </c>
      <c r="C15" s="26"/>
      <c r="D15" s="22">
        <v>-6.5739999999999998</v>
      </c>
      <c r="E15" s="22">
        <v>0</v>
      </c>
      <c r="F15" s="22">
        <v>0</v>
      </c>
      <c r="G15" s="22">
        <v>0</v>
      </c>
      <c r="H15" s="22">
        <v>0</v>
      </c>
      <c r="I15" s="23">
        <v>0</v>
      </c>
    </row>
    <row r="16" spans="1:21" ht="14" x14ac:dyDescent="0.3">
      <c r="A16" s="21" t="s">
        <v>18</v>
      </c>
      <c r="B16" s="26" t="s">
        <v>9</v>
      </c>
      <c r="C16" s="26"/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3">
        <v>0</v>
      </c>
    </row>
    <row r="17" spans="1:95" ht="14.5" x14ac:dyDescent="0.35">
      <c r="A17" s="28" t="s">
        <v>14</v>
      </c>
      <c r="B17" s="29" t="s">
        <v>13</v>
      </c>
      <c r="C17" s="29"/>
      <c r="D17" s="30">
        <v>-6.5739999999999998</v>
      </c>
      <c r="E17" s="30">
        <v>0</v>
      </c>
      <c r="F17" s="30">
        <v>0</v>
      </c>
      <c r="G17" s="30">
        <v>0</v>
      </c>
      <c r="H17" s="30">
        <v>0</v>
      </c>
      <c r="I17" s="31">
        <v>0</v>
      </c>
    </row>
    <row r="18" spans="1:95" ht="13.5" customHeight="1" x14ac:dyDescent="0.3">
      <c r="A18" s="21"/>
      <c r="B18" s="26"/>
      <c r="C18" s="26"/>
      <c r="D18" s="22"/>
      <c r="E18" s="22"/>
      <c r="F18" s="22"/>
      <c r="G18" s="22"/>
      <c r="H18" s="22" t="s">
        <v>16</v>
      </c>
      <c r="I18" s="23" t="s">
        <v>16</v>
      </c>
    </row>
    <row r="19" spans="1:95" ht="14" x14ac:dyDescent="0.3">
      <c r="A19" s="33" t="s">
        <v>21</v>
      </c>
      <c r="B19" s="26"/>
      <c r="C19" s="26"/>
      <c r="D19" s="22"/>
      <c r="E19" s="22"/>
      <c r="F19" s="22"/>
      <c r="G19" s="22"/>
      <c r="H19" s="22" t="s">
        <v>16</v>
      </c>
      <c r="I19" s="23" t="s">
        <v>16</v>
      </c>
    </row>
    <row r="20" spans="1:95" ht="14" x14ac:dyDescent="0.3">
      <c r="A20" s="21" t="s">
        <v>22</v>
      </c>
      <c r="B20" s="26" t="s">
        <v>23</v>
      </c>
      <c r="C20" s="26"/>
      <c r="D20" s="22">
        <v>-481596.32413000002</v>
      </c>
      <c r="E20" s="22">
        <v>-442084.82585000002</v>
      </c>
      <c r="F20" s="22">
        <v>-432252</v>
      </c>
      <c r="G20" s="22">
        <v>-430679.42522999999</v>
      </c>
      <c r="H20" s="22">
        <v>-434989</v>
      </c>
      <c r="I20" s="23">
        <v>-432885</v>
      </c>
    </row>
    <row r="21" spans="1:95" ht="14" x14ac:dyDescent="0.3">
      <c r="A21" s="21" t="s">
        <v>24</v>
      </c>
      <c r="B21" s="26" t="s">
        <v>9</v>
      </c>
      <c r="C21" s="26"/>
      <c r="D21" s="22">
        <v>1015.81083</v>
      </c>
      <c r="E21" s="22">
        <v>570.06628000000001</v>
      </c>
      <c r="F21" s="22">
        <v>1636</v>
      </c>
      <c r="G21" s="22">
        <v>3380.585</v>
      </c>
      <c r="H21" s="22">
        <v>746</v>
      </c>
      <c r="I21" s="23">
        <v>1612</v>
      </c>
    </row>
    <row r="22" spans="1:95" ht="14" x14ac:dyDescent="0.3">
      <c r="A22" s="21" t="s">
        <v>25</v>
      </c>
      <c r="B22" s="26" t="s">
        <v>26</v>
      </c>
      <c r="C22" s="26"/>
      <c r="D22" s="22">
        <v>-168483.27093</v>
      </c>
      <c r="E22" s="22">
        <v>52619.831939999996</v>
      </c>
      <c r="F22" s="22">
        <v>-50696</v>
      </c>
      <c r="G22" s="22">
        <v>-52056.65002999999</v>
      </c>
      <c r="H22" s="22">
        <v>-155759</v>
      </c>
      <c r="I22" s="23">
        <v>-111719</v>
      </c>
    </row>
    <row r="23" spans="1:95" ht="14" x14ac:dyDescent="0.3">
      <c r="A23" s="21" t="s">
        <v>27</v>
      </c>
      <c r="B23" s="26" t="s">
        <v>9</v>
      </c>
      <c r="C23" s="26"/>
      <c r="D23" s="22">
        <v>817.41816999999992</v>
      </c>
      <c r="E23" s="22">
        <v>-35.096079999999986</v>
      </c>
      <c r="F23" s="22">
        <v>-267</v>
      </c>
      <c r="G23" s="22">
        <v>-60.86</v>
      </c>
      <c r="H23" s="22">
        <v>-513</v>
      </c>
      <c r="I23" s="23">
        <v>94</v>
      </c>
    </row>
    <row r="24" spans="1:95" ht="14.5" x14ac:dyDescent="0.35">
      <c r="A24" s="28" t="s">
        <v>20</v>
      </c>
      <c r="B24" s="29" t="s">
        <v>13</v>
      </c>
      <c r="C24" s="29"/>
      <c r="D24" s="30">
        <v>-647494.36605999991</v>
      </c>
      <c r="E24" s="30">
        <v>-388930.02370999998</v>
      </c>
      <c r="F24" s="30">
        <v>-481579</v>
      </c>
      <c r="G24" s="30">
        <v>-479416.35025999998</v>
      </c>
      <c r="H24" s="30">
        <v>-590515</v>
      </c>
      <c r="I24" s="31">
        <v>-542898</v>
      </c>
    </row>
    <row r="25" spans="1:95" ht="14" x14ac:dyDescent="0.3">
      <c r="A25" s="21"/>
      <c r="B25" s="26"/>
      <c r="C25" s="26"/>
      <c r="D25" s="34"/>
      <c r="E25" s="34"/>
      <c r="F25" s="34"/>
      <c r="G25" s="34"/>
      <c r="H25" s="34"/>
      <c r="I25" s="35"/>
    </row>
    <row r="26" spans="1:95" ht="14" x14ac:dyDescent="0.3">
      <c r="A26" s="33" t="s">
        <v>28</v>
      </c>
      <c r="B26" s="26"/>
      <c r="C26" s="26"/>
      <c r="D26" s="22"/>
      <c r="E26" s="22"/>
      <c r="F26" s="22"/>
      <c r="G26" s="22"/>
      <c r="H26" s="22" t="s">
        <v>16</v>
      </c>
      <c r="I26" s="23" t="s">
        <v>16</v>
      </c>
    </row>
    <row r="27" spans="1:95" ht="14" x14ac:dyDescent="0.3">
      <c r="A27" s="21" t="s">
        <v>30</v>
      </c>
      <c r="B27" s="26" t="s">
        <v>19</v>
      </c>
      <c r="C27" s="26"/>
      <c r="D27" s="22">
        <v>250261.06856000004</v>
      </c>
      <c r="E27" s="22">
        <v>14360.485279999999</v>
      </c>
      <c r="F27" s="22">
        <v>123397</v>
      </c>
      <c r="G27" s="22">
        <v>71550.544733405768</v>
      </c>
      <c r="H27" s="22">
        <v>129643</v>
      </c>
      <c r="I27" s="23">
        <v>119528</v>
      </c>
    </row>
    <row r="28" spans="1:95" ht="14" x14ac:dyDescent="0.3">
      <c r="A28" s="21" t="s">
        <v>30</v>
      </c>
      <c r="B28" s="26" t="s">
        <v>9</v>
      </c>
      <c r="C28" s="26"/>
      <c r="D28" s="22">
        <v>-290.209</v>
      </c>
      <c r="E28" s="22">
        <v>532.80389000000002</v>
      </c>
      <c r="F28" s="22">
        <v>0</v>
      </c>
      <c r="G28" s="22">
        <v>-9.9819999999999993</v>
      </c>
      <c r="H28" s="22">
        <v>-40</v>
      </c>
      <c r="I28" s="23">
        <v>-226</v>
      </c>
    </row>
    <row r="29" spans="1:95" ht="14.5" x14ac:dyDescent="0.35">
      <c r="A29" s="28" t="s">
        <v>29</v>
      </c>
      <c r="B29" s="29" t="s">
        <v>13</v>
      </c>
      <c r="C29" s="29"/>
      <c r="D29" s="30">
        <v>249970.85956000004</v>
      </c>
      <c r="E29" s="30">
        <v>14660.13717</v>
      </c>
      <c r="F29" s="30">
        <v>123397</v>
      </c>
      <c r="G29" s="30">
        <v>71540.562733405764</v>
      </c>
      <c r="H29" s="30">
        <v>129604</v>
      </c>
      <c r="I29" s="31">
        <v>119301</v>
      </c>
    </row>
    <row r="30" spans="1:95" ht="14" x14ac:dyDescent="0.3">
      <c r="A30" s="21"/>
      <c r="B30" s="19"/>
      <c r="C30" s="19"/>
      <c r="D30" s="19"/>
      <c r="E30" s="19"/>
      <c r="F30" s="19"/>
      <c r="G30" s="19"/>
      <c r="H30" s="19"/>
      <c r="I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</row>
    <row r="31" spans="1:95" ht="14" x14ac:dyDescent="0.3">
      <c r="A31" s="33" t="s">
        <v>34</v>
      </c>
      <c r="B31" s="19"/>
      <c r="C31" s="19"/>
      <c r="D31" s="19"/>
      <c r="E31" s="19"/>
      <c r="F31" s="19"/>
      <c r="G31" s="19"/>
      <c r="H31" s="19"/>
      <c r="I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</row>
    <row r="32" spans="1:95" ht="14" x14ac:dyDescent="0.3">
      <c r="A32" s="21" t="s">
        <v>32</v>
      </c>
      <c r="B32" s="19" t="s">
        <v>33</v>
      </c>
      <c r="C32" s="19"/>
      <c r="D32" s="22">
        <v>-55588.331650000007</v>
      </c>
      <c r="E32" s="22">
        <v>-50844.80287099383</v>
      </c>
      <c r="F32" s="22">
        <v>-52030</v>
      </c>
      <c r="G32" s="22">
        <v>-48913.675000000003</v>
      </c>
      <c r="H32" s="22">
        <v>-45310</v>
      </c>
      <c r="I32" s="23">
        <v>-45647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</row>
    <row r="33" spans="1:95" ht="14" x14ac:dyDescent="0.3">
      <c r="A33" s="21" t="s">
        <v>35</v>
      </c>
      <c r="B33" s="19" t="s">
        <v>9</v>
      </c>
      <c r="C33" s="19"/>
      <c r="D33" s="22">
        <v>324.67528000000004</v>
      </c>
      <c r="E33" s="22">
        <v>289.17571999999996</v>
      </c>
      <c r="F33" s="22">
        <v>0</v>
      </c>
      <c r="G33" s="22">
        <v>0</v>
      </c>
      <c r="H33" s="22">
        <v>0</v>
      </c>
      <c r="I33" s="23">
        <v>0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</row>
    <row r="34" spans="1:95" ht="14" x14ac:dyDescent="0.3">
      <c r="A34" s="21" t="s">
        <v>36</v>
      </c>
      <c r="B34" s="19" t="s">
        <v>37</v>
      </c>
      <c r="C34" s="19"/>
      <c r="D34" s="22">
        <v>-3014.2615799999999</v>
      </c>
      <c r="E34" s="22">
        <v>-13055.76143</v>
      </c>
      <c r="F34" s="22">
        <v>1498</v>
      </c>
      <c r="G34" s="22">
        <v>-4988.7153799999996</v>
      </c>
      <c r="H34" s="22">
        <v>-857</v>
      </c>
      <c r="I34" s="23">
        <v>-4693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</row>
    <row r="35" spans="1:95" ht="14" x14ac:dyDescent="0.3">
      <c r="A35" s="21" t="s">
        <v>38</v>
      </c>
      <c r="B35" s="26" t="s">
        <v>9</v>
      </c>
      <c r="C35" s="26"/>
      <c r="D35" s="22">
        <v>9.1687999999999992</v>
      </c>
      <c r="E35" s="22">
        <v>67.61760000000001</v>
      </c>
      <c r="F35" s="22">
        <v>0</v>
      </c>
      <c r="G35" s="22">
        <v>0</v>
      </c>
      <c r="H35" s="22">
        <v>0</v>
      </c>
      <c r="I35" s="23">
        <v>0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</row>
    <row r="36" spans="1:95" ht="16.149999999999999" customHeight="1" x14ac:dyDescent="0.35">
      <c r="A36" s="28" t="s">
        <v>31</v>
      </c>
      <c r="B36" s="29" t="s">
        <v>13</v>
      </c>
      <c r="C36" s="29"/>
      <c r="D36" s="30">
        <v>-58268.749150000003</v>
      </c>
      <c r="E36" s="30">
        <v>-63543.770980993824</v>
      </c>
      <c r="F36" s="30">
        <v>-50532</v>
      </c>
      <c r="G36" s="30">
        <v>-53902.390380000004</v>
      </c>
      <c r="H36" s="30">
        <v>-46167</v>
      </c>
      <c r="I36" s="31">
        <v>-50340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</row>
    <row r="37" spans="1:95" ht="12" customHeight="1" x14ac:dyDescent="0.3">
      <c r="A37" s="21"/>
      <c r="B37" s="26"/>
      <c r="C37" s="26"/>
      <c r="D37" s="22"/>
      <c r="E37" s="22"/>
      <c r="F37" s="22"/>
      <c r="G37" s="22"/>
      <c r="H37" s="22" t="s">
        <v>16</v>
      </c>
      <c r="I37" s="23" t="s">
        <v>16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</row>
    <row r="38" spans="1:95" ht="14" x14ac:dyDescent="0.3">
      <c r="A38" s="33" t="s">
        <v>40</v>
      </c>
      <c r="B38" s="26"/>
      <c r="C38" s="26"/>
      <c r="D38" s="22"/>
      <c r="E38" s="22"/>
      <c r="F38" s="22"/>
      <c r="G38" s="22"/>
      <c r="H38" s="22" t="s">
        <v>16</v>
      </c>
      <c r="I38" s="23" t="s">
        <v>16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</row>
    <row r="39" spans="1:95" ht="14" x14ac:dyDescent="0.3">
      <c r="A39" s="21" t="s">
        <v>41</v>
      </c>
      <c r="B39" s="26" t="s">
        <v>19</v>
      </c>
      <c r="C39" s="26"/>
      <c r="D39" s="22">
        <v>9490.4474800000007</v>
      </c>
      <c r="E39" s="22">
        <v>-16269.62</v>
      </c>
      <c r="F39" s="22">
        <v>201</v>
      </c>
      <c r="G39" s="22">
        <v>2481.3432508631813</v>
      </c>
      <c r="H39" s="22">
        <v>835</v>
      </c>
      <c r="I39" s="23">
        <v>1102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</row>
    <row r="40" spans="1:95" ht="14" x14ac:dyDescent="0.3">
      <c r="A40" s="21" t="s">
        <v>42</v>
      </c>
      <c r="B40" s="26" t="s">
        <v>9</v>
      </c>
      <c r="C40" s="26"/>
      <c r="D40" s="22">
        <v>0</v>
      </c>
      <c r="E40" s="22">
        <v>-40.704000000000001</v>
      </c>
      <c r="F40" s="22">
        <v>0</v>
      </c>
      <c r="G40" s="22">
        <v>0</v>
      </c>
      <c r="H40" s="22">
        <v>0</v>
      </c>
      <c r="I40" s="23">
        <v>0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</row>
    <row r="41" spans="1:95" ht="14.5" x14ac:dyDescent="0.35">
      <c r="A41" s="28" t="s">
        <v>39</v>
      </c>
      <c r="B41" s="29" t="s">
        <v>13</v>
      </c>
      <c r="C41" s="29"/>
      <c r="D41" s="30">
        <v>9490.4474800000007</v>
      </c>
      <c r="E41" s="30">
        <v>-16310.324000000001</v>
      </c>
      <c r="F41" s="30">
        <v>201</v>
      </c>
      <c r="G41" s="30">
        <v>2481.3432508631813</v>
      </c>
      <c r="H41" s="30">
        <v>835</v>
      </c>
      <c r="I41" s="31">
        <v>1102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</row>
    <row r="42" spans="1:95" ht="14.25" customHeight="1" x14ac:dyDescent="0.3">
      <c r="A42" s="21"/>
      <c r="B42" s="26"/>
      <c r="C42" s="26"/>
      <c r="D42" s="22"/>
      <c r="E42" s="22"/>
      <c r="F42" s="22"/>
      <c r="G42" s="22"/>
      <c r="H42" s="22" t="s">
        <v>16</v>
      </c>
      <c r="I42" s="23" t="s">
        <v>16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</row>
    <row r="43" spans="1:95" ht="14" x14ac:dyDescent="0.3">
      <c r="A43" s="33" t="s">
        <v>45</v>
      </c>
      <c r="B43" s="26"/>
      <c r="C43" s="26"/>
      <c r="D43" s="22"/>
      <c r="E43" s="22"/>
      <c r="F43" s="22"/>
      <c r="G43" s="22"/>
      <c r="H43" s="22"/>
      <c r="I43" s="23"/>
      <c r="K43" s="32"/>
      <c r="L43" s="32"/>
      <c r="M43" s="32"/>
      <c r="N43" s="32"/>
      <c r="O43" s="32"/>
      <c r="P43" s="32"/>
      <c r="Q43" s="32"/>
      <c r="R43" s="32"/>
      <c r="S43" s="32"/>
      <c r="T43" s="32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</row>
    <row r="44" spans="1:95" ht="14.25" customHeight="1" x14ac:dyDescent="0.35">
      <c r="A44" s="28" t="s">
        <v>43</v>
      </c>
      <c r="B44" s="29" t="s">
        <v>13</v>
      </c>
      <c r="C44" s="29"/>
      <c r="D44" s="30">
        <v>-102204.02313</v>
      </c>
      <c r="E44" s="30">
        <v>-94649.616599999994</v>
      </c>
      <c r="F44" s="30">
        <v>-96429</v>
      </c>
      <c r="G44" s="30">
        <v>-98818.439310000002</v>
      </c>
      <c r="H44" s="30">
        <v>-93866</v>
      </c>
      <c r="I44" s="31">
        <v>-98412</v>
      </c>
      <c r="K44" s="32"/>
      <c r="L44" s="32"/>
      <c r="M44" s="32"/>
      <c r="N44" s="32"/>
      <c r="O44" s="32"/>
      <c r="P44" s="32"/>
      <c r="Q44" s="32"/>
      <c r="R44" s="32"/>
      <c r="S44" s="32"/>
      <c r="T44" s="32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</row>
    <row r="45" spans="1:95" ht="14.25" customHeight="1" x14ac:dyDescent="0.35">
      <c r="A45" s="21"/>
      <c r="B45" s="36"/>
      <c r="C45" s="36"/>
      <c r="D45" s="37"/>
      <c r="E45" s="37"/>
      <c r="F45" s="37"/>
      <c r="G45" s="37"/>
      <c r="H45" s="37"/>
      <c r="I45" s="38"/>
      <c r="K45" s="32"/>
      <c r="L45" s="32"/>
      <c r="M45" s="32"/>
      <c r="N45" s="32"/>
      <c r="O45" s="32"/>
      <c r="P45" s="32"/>
      <c r="Q45" s="32"/>
      <c r="R45" s="32"/>
      <c r="S45" s="32"/>
      <c r="T45" s="32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</row>
    <row r="46" spans="1:95" ht="14.25" customHeight="1" x14ac:dyDescent="0.3">
      <c r="A46" s="33" t="s">
        <v>46</v>
      </c>
      <c r="B46" s="26"/>
      <c r="C46" s="26"/>
      <c r="D46" s="22"/>
      <c r="E46" s="22"/>
      <c r="F46" s="22"/>
      <c r="G46" s="22"/>
      <c r="H46" s="22"/>
      <c r="I46" s="23"/>
      <c r="K46" s="32"/>
      <c r="L46" s="32"/>
      <c r="M46" s="32"/>
      <c r="N46" s="32"/>
      <c r="O46" s="32"/>
      <c r="P46" s="32"/>
      <c r="Q46" s="32"/>
      <c r="R46" s="32"/>
      <c r="S46" s="32"/>
      <c r="T46" s="32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</row>
    <row r="47" spans="1:95" ht="14.25" customHeight="1" x14ac:dyDescent="0.35">
      <c r="A47" s="28"/>
      <c r="B47" s="29"/>
      <c r="C47" s="29"/>
      <c r="D47" s="39">
        <f>SUM(D44,D36,D24,D12)</f>
        <v>-215106.33760999993</v>
      </c>
      <c r="E47" s="39">
        <v>19242.679309006082</v>
      </c>
      <c r="F47" s="39">
        <v>-76296</v>
      </c>
      <c r="G47" s="39">
        <v>-70091.132162153925</v>
      </c>
      <c r="H47" s="39">
        <v>-134262</v>
      </c>
      <c r="I47" s="40">
        <v>-105520</v>
      </c>
      <c r="K47" s="32"/>
      <c r="L47" s="32"/>
      <c r="M47" s="32"/>
      <c r="N47" s="32"/>
      <c r="O47" s="32"/>
      <c r="P47" s="32"/>
      <c r="Q47" s="32"/>
      <c r="R47" s="32"/>
      <c r="S47" s="32"/>
      <c r="T47" s="32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</row>
    <row r="48" spans="1:95" ht="14.25" customHeight="1" x14ac:dyDescent="0.35">
      <c r="A48" s="21"/>
      <c r="B48" s="36"/>
      <c r="C48" s="36"/>
      <c r="D48" s="37"/>
      <c r="E48" s="37"/>
      <c r="F48" s="37"/>
      <c r="G48" s="37"/>
      <c r="H48" s="37"/>
      <c r="I48" s="38"/>
      <c r="K48" s="32"/>
      <c r="L48" s="32"/>
      <c r="M48" s="32"/>
      <c r="N48" s="32"/>
      <c r="O48" s="32"/>
      <c r="P48" s="32"/>
      <c r="Q48" s="32"/>
      <c r="R48" s="32"/>
      <c r="S48" s="32"/>
      <c r="T48" s="32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</row>
    <row r="49" spans="1:95" ht="16.5" x14ac:dyDescent="0.35">
      <c r="A49" s="33" t="s">
        <v>47</v>
      </c>
      <c r="B49" s="41"/>
      <c r="C49" s="41"/>
      <c r="D49" s="42"/>
      <c r="E49" s="43"/>
      <c r="F49" s="43"/>
      <c r="G49" s="43"/>
      <c r="H49" s="43"/>
      <c r="I49" s="44"/>
      <c r="K49" s="32"/>
      <c r="L49" s="32"/>
      <c r="M49" s="32"/>
      <c r="N49" s="32"/>
      <c r="O49" s="32"/>
      <c r="P49" s="32"/>
      <c r="Q49" s="32"/>
      <c r="R49" s="32"/>
      <c r="S49" s="32"/>
      <c r="T49" s="32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</row>
    <row r="50" spans="1:95" ht="14.5" x14ac:dyDescent="0.35">
      <c r="A50" s="28"/>
      <c r="B50" s="29"/>
      <c r="C50" s="29"/>
      <c r="D50" s="39">
        <f>SUM(D44,D41,D36,D29,D24,D17,D12)</f>
        <v>44348.39543000015</v>
      </c>
      <c r="E50" s="39">
        <v>17592.492479006061</v>
      </c>
      <c r="F50" s="39">
        <v>47302</v>
      </c>
      <c r="G50" s="39">
        <v>3930.7738221150357</v>
      </c>
      <c r="H50" s="39">
        <v>-3823</v>
      </c>
      <c r="I50" s="40">
        <v>14883</v>
      </c>
      <c r="K50" s="32"/>
      <c r="L50" s="7"/>
      <c r="M50" s="32"/>
      <c r="N50" s="32"/>
      <c r="O50" s="32"/>
      <c r="P50" s="32"/>
      <c r="Q50" s="32"/>
      <c r="R50" s="32"/>
      <c r="S50" s="32"/>
      <c r="T50" s="32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</row>
    <row r="51" spans="1:95" ht="16" x14ac:dyDescent="0.3">
      <c r="A51" s="33" t="s">
        <v>48</v>
      </c>
      <c r="B51" s="26"/>
      <c r="C51" s="26"/>
      <c r="D51" s="26"/>
      <c r="E51" s="26"/>
      <c r="F51" s="26"/>
      <c r="G51" s="26"/>
      <c r="H51" s="26"/>
      <c r="I51" s="45"/>
      <c r="K51" s="32"/>
      <c r="L51" s="7"/>
      <c r="M51" s="32"/>
      <c r="N51" s="32"/>
      <c r="O51" s="32"/>
      <c r="P51" s="32"/>
      <c r="Q51" s="32"/>
      <c r="R51" s="32"/>
      <c r="S51" s="32"/>
      <c r="T51" s="32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</row>
    <row r="52" spans="1:95" ht="14" x14ac:dyDescent="0.3">
      <c r="A52" s="33"/>
      <c r="B52" s="26" t="s">
        <v>49</v>
      </c>
      <c r="C52" s="26"/>
      <c r="D52" s="46">
        <f>-D24/D12</f>
        <v>1.0921524331895929</v>
      </c>
      <c r="E52" s="46">
        <v>0.6867113518360064</v>
      </c>
      <c r="F52" s="46">
        <f>-F24/F12</f>
        <v>0.87204025756730719</v>
      </c>
      <c r="G52" s="46">
        <v>0.85298411428553256</v>
      </c>
      <c r="H52" s="46">
        <v>0.99032306409971649</v>
      </c>
      <c r="I52" s="47">
        <v>0.92624084193597589</v>
      </c>
      <c r="K52" s="32"/>
      <c r="L52" s="7"/>
      <c r="M52" s="32"/>
      <c r="N52" s="32"/>
      <c r="O52" s="32"/>
      <c r="P52" s="32"/>
      <c r="Q52" s="32"/>
      <c r="R52" s="32"/>
      <c r="S52" s="32"/>
      <c r="T52" s="32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</row>
    <row r="53" spans="1:95" ht="14.5" x14ac:dyDescent="0.35">
      <c r="A53" s="33"/>
      <c r="B53" s="26" t="s">
        <v>50</v>
      </c>
      <c r="C53" s="26"/>
      <c r="D53" s="46">
        <f>-D36/D12</f>
        <v>9.8284030717248741E-2</v>
      </c>
      <c r="E53" s="46">
        <v>0.11219557815277481</v>
      </c>
      <c r="F53" s="46">
        <f>-F36/F12</f>
        <v>9.1503031268786991E-2</v>
      </c>
      <c r="G53" s="46">
        <v>9.5903868717081328E-2</v>
      </c>
      <c r="H53" s="46">
        <v>7.7423945608496428E-2</v>
      </c>
      <c r="I53" s="47">
        <v>8.5885694332879584E-2</v>
      </c>
      <c r="K53" s="32"/>
      <c r="L53" s="7"/>
      <c r="M53" s="48"/>
      <c r="N53" s="32"/>
      <c r="O53" s="32"/>
      <c r="P53" s="32"/>
      <c r="Q53" s="32"/>
      <c r="R53" s="32"/>
      <c r="S53" s="32"/>
      <c r="T53" s="32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</row>
    <row r="54" spans="1:95" ht="14" x14ac:dyDescent="0.3">
      <c r="A54" s="18"/>
      <c r="B54" s="19" t="s">
        <v>51</v>
      </c>
      <c r="C54" s="19"/>
      <c r="D54" s="46">
        <f>-D44/D12</f>
        <v>0.17239126453318279</v>
      </c>
      <c r="E54" s="46">
        <v>0.16711737897254686</v>
      </c>
      <c r="F54" s="46">
        <f>-F44/F12</f>
        <v>0.17461303336930778</v>
      </c>
      <c r="G54" s="46">
        <v>0.17581911606520312</v>
      </c>
      <c r="H54" s="46">
        <v>0.15741788425822839</v>
      </c>
      <c r="I54" s="47">
        <v>0.16790064455363657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</row>
    <row r="55" spans="1:95" ht="14" x14ac:dyDescent="0.3">
      <c r="A55" s="18"/>
      <c r="B55" s="19" t="s">
        <v>52</v>
      </c>
      <c r="C55" s="19"/>
      <c r="D55" s="46">
        <f>SUM(D52:D54)</f>
        <v>1.3628277284400245</v>
      </c>
      <c r="E55" s="46">
        <v>0.96602430896132807</v>
      </c>
      <c r="F55" s="46">
        <f>SUM(F52:F54)</f>
        <v>1.1381563222054019</v>
      </c>
      <c r="G55" s="46">
        <v>1.124707099067817</v>
      </c>
      <c r="H55" s="46">
        <v>1.2251648939664412</v>
      </c>
      <c r="I55" s="47">
        <v>1.180027180822492</v>
      </c>
      <c r="K55" s="32"/>
      <c r="L55" s="32"/>
      <c r="M55" s="32"/>
      <c r="N55" s="32"/>
      <c r="O55" s="32"/>
      <c r="P55" s="32"/>
      <c r="Q55" s="32"/>
      <c r="R55" s="32"/>
      <c r="S55" s="32"/>
      <c r="T55" s="32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</row>
    <row r="56" spans="1:95" ht="14" x14ac:dyDescent="0.3">
      <c r="A56" s="18"/>
      <c r="B56" s="19"/>
      <c r="C56" s="19"/>
      <c r="D56" s="46"/>
      <c r="E56" s="46"/>
      <c r="F56" s="46"/>
      <c r="G56" s="46"/>
      <c r="H56" s="46"/>
      <c r="I56" s="47"/>
      <c r="K56" s="32"/>
      <c r="L56" s="32"/>
      <c r="M56" s="32"/>
      <c r="N56" s="32"/>
      <c r="O56" s="32"/>
      <c r="P56" s="32"/>
      <c r="Q56" s="32"/>
      <c r="R56" s="32"/>
      <c r="S56" s="32"/>
      <c r="T56" s="32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</row>
    <row r="57" spans="1:95" ht="16" x14ac:dyDescent="0.3">
      <c r="A57" s="18" t="s">
        <v>53</v>
      </c>
      <c r="B57" s="19"/>
      <c r="C57" s="19"/>
      <c r="D57" s="46"/>
      <c r="E57" s="46"/>
      <c r="F57" s="46"/>
      <c r="G57" s="46"/>
      <c r="H57" s="46"/>
      <c r="I57" s="47"/>
      <c r="K57" s="32"/>
      <c r="L57" s="32"/>
      <c r="M57" s="32"/>
      <c r="N57" s="32"/>
      <c r="O57" s="32"/>
      <c r="P57" s="32"/>
      <c r="Q57" s="32"/>
      <c r="R57" s="32"/>
      <c r="S57" s="32"/>
      <c r="T57" s="32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</row>
    <row r="58" spans="1:95" ht="14" x14ac:dyDescent="0.3">
      <c r="A58" s="18"/>
      <c r="B58" s="26" t="s">
        <v>49</v>
      </c>
      <c r="C58" s="19"/>
      <c r="D58" s="46">
        <f>-(D24+D29)/D12</f>
        <v>0.67051744019932191</v>
      </c>
      <c r="E58" s="46">
        <v>0.66082679163137037</v>
      </c>
      <c r="F58" s="46">
        <f>-(F24+F29)/F12</f>
        <v>0.64859373755079275</v>
      </c>
      <c r="G58" s="46">
        <v>0.72569816856101077</v>
      </c>
      <c r="H58" s="46">
        <v>0.77296968233364527</v>
      </c>
      <c r="I58" s="47">
        <v>0.72270144848412465</v>
      </c>
      <c r="K58" s="32"/>
      <c r="L58" s="32"/>
      <c r="M58" s="32"/>
      <c r="N58" s="32"/>
      <c r="O58" s="32"/>
      <c r="P58" s="32"/>
      <c r="Q58" s="32"/>
      <c r="R58" s="32"/>
      <c r="S58" s="32"/>
      <c r="T58" s="32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</row>
    <row r="59" spans="1:95" ht="14" x14ac:dyDescent="0.3">
      <c r="A59" s="18"/>
      <c r="B59" s="26" t="s">
        <v>50</v>
      </c>
      <c r="C59" s="19"/>
      <c r="D59" s="46">
        <f>-(D36-D41)/D12</f>
        <v>0.11429191565130788</v>
      </c>
      <c r="E59" s="46">
        <v>8.3397378065052249E-2</v>
      </c>
      <c r="F59" s="46">
        <f>-(F36-F41)/F12</f>
        <v>9.1867000818478789E-2</v>
      </c>
      <c r="G59" s="46">
        <v>0.10031870849867837</v>
      </c>
      <c r="H59" s="46">
        <v>7.8824590884240112E-2</v>
      </c>
      <c r="I59" s="47">
        <v>8.7765512770204557E-2</v>
      </c>
      <c r="K59" s="32"/>
      <c r="L59" s="32"/>
      <c r="M59" s="32"/>
      <c r="N59" s="32"/>
      <c r="O59" s="32"/>
      <c r="P59" s="32"/>
      <c r="Q59" s="32"/>
      <c r="R59" s="32"/>
      <c r="S59" s="32"/>
      <c r="T59" s="32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</row>
    <row r="60" spans="1:95" ht="14" x14ac:dyDescent="0.3">
      <c r="A60" s="18"/>
      <c r="B60" s="19" t="s">
        <v>51</v>
      </c>
      <c r="C60" s="19"/>
      <c r="D60" s="46">
        <f>-D44/D12</f>
        <v>0.17239126453318279</v>
      </c>
      <c r="E60" s="46">
        <v>0.16711737897254686</v>
      </c>
      <c r="F60" s="46">
        <f>-F44/F12</f>
        <v>0.17461303336930778</v>
      </c>
      <c r="G60" s="46">
        <v>0.17581911606520312</v>
      </c>
      <c r="H60" s="46">
        <v>0.15741774920088683</v>
      </c>
      <c r="I60" s="47">
        <v>0.16790131882005699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</row>
    <row r="61" spans="1:95" ht="14" x14ac:dyDescent="0.3">
      <c r="A61" s="18"/>
      <c r="B61" s="19" t="s">
        <v>52</v>
      </c>
      <c r="C61" s="19"/>
      <c r="D61" s="46">
        <f>SUM(D58:D60)</f>
        <v>0.95720062038381259</v>
      </c>
      <c r="E61" s="46">
        <v>0.91134154866896944</v>
      </c>
      <c r="F61" s="46">
        <f>SUM(F58:F60)</f>
        <v>0.91507377173857929</v>
      </c>
      <c r="G61" s="46">
        <v>1.0018359931248924</v>
      </c>
      <c r="H61" s="46">
        <v>1.0092120224187722</v>
      </c>
      <c r="I61" s="47">
        <v>0.97836828007438614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</row>
    <row r="62" spans="1:95" ht="14" x14ac:dyDescent="0.3">
      <c r="A62" s="18"/>
      <c r="B62" s="19"/>
      <c r="C62" s="19"/>
      <c r="D62" s="46"/>
      <c r="E62" s="46"/>
      <c r="F62" s="46"/>
      <c r="G62" s="46"/>
      <c r="H62" s="46"/>
      <c r="I62" s="47"/>
      <c r="K62" s="32"/>
      <c r="L62" s="32"/>
      <c r="M62" s="32"/>
      <c r="N62" s="32"/>
      <c r="O62" s="32"/>
      <c r="P62" s="32"/>
      <c r="Q62" s="32"/>
      <c r="R62" s="32"/>
      <c r="S62" s="32"/>
      <c r="T62" s="32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</row>
    <row r="63" spans="1:95" ht="13.5" customHeight="1" x14ac:dyDescent="0.35">
      <c r="A63" s="18"/>
      <c r="B63" s="49" t="s">
        <v>54</v>
      </c>
      <c r="C63" s="19"/>
      <c r="D63" s="46"/>
      <c r="E63" s="46"/>
      <c r="F63" s="46"/>
      <c r="G63" s="46"/>
      <c r="H63" s="46"/>
      <c r="I63" s="47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</row>
    <row r="64" spans="1:95" ht="14.5" x14ac:dyDescent="0.35">
      <c r="A64" s="18"/>
      <c r="B64" s="49" t="s">
        <v>55</v>
      </c>
      <c r="C64" s="19"/>
      <c r="D64" s="46"/>
      <c r="E64" s="46"/>
      <c r="F64" s="46"/>
      <c r="G64" s="46"/>
      <c r="H64" s="46"/>
      <c r="I64" s="47"/>
    </row>
    <row r="65" spans="1:10" ht="14.5" x14ac:dyDescent="0.35">
      <c r="A65" s="50"/>
      <c r="B65" s="51"/>
      <c r="C65" s="51"/>
      <c r="D65" s="52"/>
      <c r="E65" s="52"/>
      <c r="F65" s="52"/>
      <c r="G65" s="52"/>
      <c r="H65" s="52"/>
      <c r="I65" s="53"/>
    </row>
    <row r="69" spans="1:10" s="2" customFormat="1" ht="15.5" x14ac:dyDescent="0.35">
      <c r="A69" s="54" t="s">
        <v>56</v>
      </c>
      <c r="B69" s="55"/>
      <c r="C69" s="55"/>
      <c r="D69" s="55"/>
      <c r="E69" s="55"/>
      <c r="F69" s="55"/>
      <c r="G69" s="55"/>
      <c r="I69" s="56"/>
    </row>
    <row r="70" spans="1:10" ht="14" x14ac:dyDescent="0.3">
      <c r="A70" s="57" t="s">
        <v>57</v>
      </c>
      <c r="B70" s="58"/>
      <c r="C70" s="58"/>
      <c r="D70" s="58"/>
      <c r="E70" s="58"/>
      <c r="F70" s="58"/>
      <c r="G70" s="58"/>
      <c r="H70" s="5" t="s">
        <v>246</v>
      </c>
      <c r="I70" s="9"/>
    </row>
    <row r="71" spans="1:10" ht="14" x14ac:dyDescent="0.3">
      <c r="A71" s="9"/>
      <c r="B71" s="9"/>
      <c r="C71" s="9"/>
      <c r="D71" s="9"/>
      <c r="E71" s="9"/>
      <c r="F71" s="9"/>
      <c r="G71" s="9"/>
      <c r="H71" s="9"/>
      <c r="I71" s="9"/>
    </row>
    <row r="72" spans="1:10" ht="14" x14ac:dyDescent="0.3">
      <c r="A72" s="11" t="s">
        <v>59</v>
      </c>
      <c r="B72" s="12"/>
      <c r="C72" s="12"/>
      <c r="D72" s="12"/>
      <c r="E72" s="12"/>
      <c r="F72" s="12"/>
      <c r="G72" s="13" t="s">
        <v>60</v>
      </c>
      <c r="H72" s="13"/>
      <c r="I72" s="13"/>
    </row>
    <row r="73" spans="1:10" ht="14" x14ac:dyDescent="0.3">
      <c r="A73" s="14"/>
      <c r="B73" s="15"/>
      <c r="C73" s="15"/>
      <c r="D73" s="16">
        <v>2019</v>
      </c>
      <c r="E73" s="16">
        <v>2018</v>
      </c>
      <c r="F73" s="16">
        <v>2017</v>
      </c>
      <c r="G73" s="16">
        <v>2016</v>
      </c>
      <c r="H73" s="16">
        <v>2015</v>
      </c>
      <c r="I73" s="17">
        <v>2014</v>
      </c>
    </row>
    <row r="74" spans="1:10" ht="14" x14ac:dyDescent="0.3">
      <c r="A74" s="18"/>
      <c r="B74" s="19"/>
      <c r="C74" s="19"/>
      <c r="D74" s="19"/>
      <c r="E74" s="19"/>
      <c r="F74" s="19"/>
      <c r="G74" s="19"/>
      <c r="H74" s="19"/>
      <c r="I74" s="20"/>
    </row>
    <row r="75" spans="1:10" ht="14" x14ac:dyDescent="0.3">
      <c r="A75" s="18" t="s">
        <v>61</v>
      </c>
      <c r="B75" s="19"/>
      <c r="C75" s="19"/>
      <c r="D75" s="19"/>
      <c r="E75" s="19"/>
      <c r="F75" s="19"/>
      <c r="G75" s="19"/>
      <c r="H75" s="19"/>
      <c r="I75" s="20"/>
    </row>
    <row r="76" spans="1:10" ht="14" x14ac:dyDescent="0.3">
      <c r="A76" s="59"/>
      <c r="B76" s="19" t="s">
        <v>62</v>
      </c>
      <c r="C76" s="19"/>
      <c r="D76" s="22">
        <v>592391.15061999997</v>
      </c>
      <c r="E76" s="22">
        <v>565039.80929</v>
      </c>
      <c r="F76" s="22">
        <v>555603.00488950417</v>
      </c>
      <c r="G76" s="22">
        <v>567351.649417846</v>
      </c>
      <c r="H76" s="22">
        <v>599837</v>
      </c>
      <c r="I76" s="23">
        <v>589571</v>
      </c>
    </row>
    <row r="77" spans="1:10" ht="14" x14ac:dyDescent="0.3">
      <c r="A77" s="59"/>
      <c r="B77" s="19" t="s">
        <v>63</v>
      </c>
      <c r="C77" s="19"/>
      <c r="D77" s="22">
        <v>-4123.8867799999998</v>
      </c>
      <c r="E77" s="22">
        <v>-4257.7369400000007</v>
      </c>
      <c r="F77" s="22">
        <v>-4236</v>
      </c>
      <c r="G77" s="22">
        <v>-4858.0895700000001</v>
      </c>
      <c r="H77" s="22">
        <v>-4280</v>
      </c>
      <c r="I77" s="23">
        <v>-3654</v>
      </c>
    </row>
    <row r="78" spans="1:10" ht="14.5" x14ac:dyDescent="0.35">
      <c r="A78" s="59"/>
      <c r="B78" s="25" t="s">
        <v>64</v>
      </c>
      <c r="C78" s="25"/>
      <c r="D78" s="22">
        <v>4598.2348300000003</v>
      </c>
      <c r="E78" s="22">
        <v>5596.7351399999998</v>
      </c>
      <c r="F78" s="22">
        <v>880.02139000000102</v>
      </c>
      <c r="G78" s="22">
        <v>-538.71141000002103</v>
      </c>
      <c r="H78" s="22">
        <v>743</v>
      </c>
      <c r="I78" s="23">
        <v>24</v>
      </c>
      <c r="J78" s="60"/>
    </row>
    <row r="79" spans="1:10" ht="14" x14ac:dyDescent="0.3">
      <c r="A79" s="61"/>
      <c r="B79" s="26" t="s">
        <v>63</v>
      </c>
      <c r="C79" s="26"/>
      <c r="D79" s="22">
        <v>-4.6979400000000009</v>
      </c>
      <c r="E79" s="22">
        <v>-12.716889999999999</v>
      </c>
      <c r="F79" s="22">
        <v>-3</v>
      </c>
      <c r="G79" s="22">
        <v>91.19935000000001</v>
      </c>
      <c r="H79" s="22">
        <v>-15</v>
      </c>
      <c r="I79" s="23">
        <v>190</v>
      </c>
    </row>
    <row r="80" spans="1:10" ht="14.5" x14ac:dyDescent="0.35">
      <c r="A80" s="62"/>
      <c r="B80" s="29" t="s">
        <v>65</v>
      </c>
      <c r="C80" s="29"/>
      <c r="D80" s="30">
        <v>592860.80073000002</v>
      </c>
      <c r="E80" s="30">
        <v>566366.09059999988</v>
      </c>
      <c r="F80" s="30">
        <v>552244</v>
      </c>
      <c r="G80" s="30">
        <v>562046.04778784607</v>
      </c>
      <c r="H80" s="30">
        <v>596286</v>
      </c>
      <c r="I80" s="31">
        <v>586130</v>
      </c>
    </row>
    <row r="81" spans="1:10" ht="14" x14ac:dyDescent="0.3">
      <c r="A81" s="59"/>
      <c r="B81" s="19"/>
      <c r="C81" s="19"/>
      <c r="D81" s="22"/>
      <c r="E81" s="22"/>
      <c r="F81" s="22"/>
      <c r="G81" s="22"/>
      <c r="H81" s="22" t="s">
        <v>16</v>
      </c>
      <c r="I81" s="23" t="s">
        <v>16</v>
      </c>
    </row>
    <row r="82" spans="1:10" ht="14" x14ac:dyDescent="0.3">
      <c r="A82" s="33" t="s">
        <v>66</v>
      </c>
      <c r="B82" s="26"/>
      <c r="C82" s="26"/>
      <c r="D82" s="22"/>
      <c r="E82" s="22"/>
      <c r="F82" s="22"/>
      <c r="G82" s="22"/>
      <c r="H82" s="22" t="s">
        <v>16</v>
      </c>
      <c r="I82" s="23" t="s">
        <v>16</v>
      </c>
    </row>
    <row r="83" spans="1:10" ht="14" x14ac:dyDescent="0.3">
      <c r="A83" s="61"/>
      <c r="B83" s="26" t="s">
        <v>67</v>
      </c>
      <c r="C83" s="26"/>
      <c r="D83" s="22">
        <v>-6.5739999999999998</v>
      </c>
      <c r="E83" s="22">
        <v>0</v>
      </c>
      <c r="F83" s="22">
        <v>0</v>
      </c>
      <c r="G83" s="22">
        <v>0</v>
      </c>
      <c r="H83" s="22">
        <v>0</v>
      </c>
      <c r="I83" s="23">
        <v>0</v>
      </c>
    </row>
    <row r="84" spans="1:10" ht="14" x14ac:dyDescent="0.3">
      <c r="A84" s="61"/>
      <c r="B84" s="26" t="s">
        <v>63</v>
      </c>
      <c r="C84" s="26"/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3">
        <v>0</v>
      </c>
    </row>
    <row r="85" spans="1:10" ht="14.5" x14ac:dyDescent="0.35">
      <c r="A85" s="62"/>
      <c r="B85" s="29" t="s">
        <v>65</v>
      </c>
      <c r="C85" s="29"/>
      <c r="D85" s="30">
        <v>-6.5739999999999998</v>
      </c>
      <c r="E85" s="30">
        <v>0</v>
      </c>
      <c r="F85" s="30">
        <v>0</v>
      </c>
      <c r="G85" s="30">
        <v>0</v>
      </c>
      <c r="H85" s="30">
        <v>0</v>
      </c>
      <c r="I85" s="31">
        <v>0</v>
      </c>
    </row>
    <row r="86" spans="1:10" ht="14" x14ac:dyDescent="0.3">
      <c r="A86" s="61"/>
      <c r="B86" s="26"/>
      <c r="C86" s="26"/>
      <c r="D86" s="22"/>
      <c r="E86" s="22"/>
      <c r="F86" s="22"/>
      <c r="G86" s="22"/>
      <c r="H86" s="22" t="s">
        <v>16</v>
      </c>
      <c r="I86" s="23" t="s">
        <v>16</v>
      </c>
    </row>
    <row r="87" spans="1:10" ht="14" x14ac:dyDescent="0.3">
      <c r="A87" s="33" t="s">
        <v>68</v>
      </c>
      <c r="B87" s="26"/>
      <c r="C87" s="26"/>
      <c r="D87" s="22"/>
      <c r="E87" s="22"/>
      <c r="F87" s="22"/>
      <c r="G87" s="22"/>
      <c r="H87" s="22" t="s">
        <v>16</v>
      </c>
      <c r="I87" s="23" t="s">
        <v>16</v>
      </c>
    </row>
    <row r="88" spans="1:10" ht="14" x14ac:dyDescent="0.3">
      <c r="A88" s="61"/>
      <c r="B88" s="26" t="s">
        <v>69</v>
      </c>
      <c r="C88" s="26"/>
      <c r="D88" s="22">
        <v>-481596.32413000002</v>
      </c>
      <c r="E88" s="22">
        <v>-442084.82585000002</v>
      </c>
      <c r="F88" s="22">
        <v>-432252</v>
      </c>
      <c r="G88" s="22">
        <v>-430679.42522999999</v>
      </c>
      <c r="H88" s="22">
        <v>-434989</v>
      </c>
      <c r="I88" s="23">
        <v>-432885</v>
      </c>
    </row>
    <row r="89" spans="1:10" ht="14" x14ac:dyDescent="0.3">
      <c r="A89" s="61"/>
      <c r="B89" s="26" t="s">
        <v>63</v>
      </c>
      <c r="C89" s="26"/>
      <c r="D89" s="22">
        <v>1015.81083</v>
      </c>
      <c r="E89" s="22">
        <v>570.06628000000001</v>
      </c>
      <c r="F89" s="22">
        <v>1636</v>
      </c>
      <c r="G89" s="22">
        <v>3380.585</v>
      </c>
      <c r="H89" s="22">
        <v>746</v>
      </c>
      <c r="I89" s="23">
        <v>1612</v>
      </c>
    </row>
    <row r="90" spans="1:10" ht="14.5" x14ac:dyDescent="0.35">
      <c r="A90" s="61"/>
      <c r="B90" s="26" t="s">
        <v>70</v>
      </c>
      <c r="C90" s="26"/>
      <c r="D90" s="22">
        <v>-168483.27093</v>
      </c>
      <c r="E90" s="22">
        <v>52619.831939999996</v>
      </c>
      <c r="F90" s="22">
        <v>-50696</v>
      </c>
      <c r="G90" s="22">
        <v>-52056.65002999999</v>
      </c>
      <c r="H90" s="22">
        <v>-155759</v>
      </c>
      <c r="I90" s="23">
        <v>-111719</v>
      </c>
      <c r="J90" s="60"/>
    </row>
    <row r="91" spans="1:10" ht="14" x14ac:dyDescent="0.3">
      <c r="A91" s="61"/>
      <c r="B91" s="26" t="s">
        <v>63</v>
      </c>
      <c r="C91" s="26"/>
      <c r="D91" s="22">
        <v>817.41816999999992</v>
      </c>
      <c r="E91" s="22">
        <v>-35.096079999999986</v>
      </c>
      <c r="F91" s="22">
        <v>-267</v>
      </c>
      <c r="G91" s="22">
        <v>-60.86</v>
      </c>
      <c r="H91" s="22">
        <v>-513</v>
      </c>
      <c r="I91" s="23">
        <v>94</v>
      </c>
    </row>
    <row r="92" spans="1:10" ht="14.5" x14ac:dyDescent="0.35">
      <c r="A92" s="62"/>
      <c r="B92" s="29" t="s">
        <v>65</v>
      </c>
      <c r="C92" s="29"/>
      <c r="D92" s="30">
        <v>-647494.36605999991</v>
      </c>
      <c r="E92" s="30">
        <v>-388930.02370999998</v>
      </c>
      <c r="F92" s="30">
        <v>-481579</v>
      </c>
      <c r="G92" s="30">
        <v>-479416.35025999998</v>
      </c>
      <c r="H92" s="30">
        <v>-590515</v>
      </c>
      <c r="I92" s="31">
        <v>-542898</v>
      </c>
    </row>
    <row r="93" spans="1:10" ht="14" x14ac:dyDescent="0.3">
      <c r="A93" s="61"/>
      <c r="B93" s="26"/>
      <c r="C93" s="26"/>
      <c r="D93" s="34"/>
      <c r="E93" s="34"/>
      <c r="F93" s="34"/>
      <c r="G93" s="34"/>
      <c r="H93" s="34" t="s">
        <v>16</v>
      </c>
      <c r="I93" s="35" t="s">
        <v>16</v>
      </c>
    </row>
    <row r="94" spans="1:10" ht="14" x14ac:dyDescent="0.3">
      <c r="A94" s="33" t="s">
        <v>71</v>
      </c>
      <c r="B94" s="26"/>
      <c r="C94" s="26"/>
      <c r="D94" s="22"/>
      <c r="E94" s="22"/>
      <c r="F94" s="22"/>
      <c r="G94" s="22"/>
      <c r="H94" s="22" t="s">
        <v>16</v>
      </c>
      <c r="I94" s="23" t="s">
        <v>16</v>
      </c>
    </row>
    <row r="95" spans="1:10" ht="14" x14ac:dyDescent="0.3">
      <c r="A95" s="61"/>
      <c r="B95" s="26" t="s">
        <v>67</v>
      </c>
      <c r="C95" s="26"/>
      <c r="D95" s="22">
        <v>250261.06856000004</v>
      </c>
      <c r="E95" s="22">
        <v>14360.485279999999</v>
      </c>
      <c r="F95" s="22">
        <v>123397</v>
      </c>
      <c r="G95" s="22">
        <v>71550.544733405768</v>
      </c>
      <c r="H95" s="22">
        <v>129643</v>
      </c>
      <c r="I95" s="23">
        <v>119528</v>
      </c>
    </row>
    <row r="96" spans="1:10" s="6" customFormat="1" ht="14" x14ac:dyDescent="0.3">
      <c r="A96" s="61"/>
      <c r="B96" s="26" t="s">
        <v>63</v>
      </c>
      <c r="C96" s="26"/>
      <c r="D96" s="22">
        <v>-290.209</v>
      </c>
      <c r="E96" s="22">
        <v>532.80389000000002</v>
      </c>
      <c r="F96" s="22">
        <v>0</v>
      </c>
      <c r="G96" s="22">
        <v>-9.9819999999999993</v>
      </c>
      <c r="H96" s="22">
        <v>-40</v>
      </c>
      <c r="I96" s="23">
        <v>-226</v>
      </c>
    </row>
    <row r="97" spans="1:9" s="6" customFormat="1" ht="14.5" x14ac:dyDescent="0.35">
      <c r="A97" s="62"/>
      <c r="B97" s="29" t="s">
        <v>65</v>
      </c>
      <c r="C97" s="29"/>
      <c r="D97" s="30">
        <v>249970.85956000004</v>
      </c>
      <c r="E97" s="30">
        <v>14660.13717</v>
      </c>
      <c r="F97" s="30">
        <v>123397</v>
      </c>
      <c r="G97" s="30">
        <v>71540.562733405764</v>
      </c>
      <c r="H97" s="30">
        <v>129604</v>
      </c>
      <c r="I97" s="31">
        <v>119301</v>
      </c>
    </row>
    <row r="98" spans="1:9" s="6" customFormat="1" ht="14" x14ac:dyDescent="0.3">
      <c r="A98" s="59"/>
      <c r="B98" s="19"/>
      <c r="C98" s="19"/>
      <c r="D98" s="19"/>
      <c r="E98" s="19"/>
      <c r="F98" s="19"/>
      <c r="G98" s="19"/>
      <c r="H98" s="19"/>
      <c r="I98" s="20"/>
    </row>
    <row r="99" spans="1:9" s="6" customFormat="1" ht="14" x14ac:dyDescent="0.3">
      <c r="A99" s="18" t="s">
        <v>72</v>
      </c>
      <c r="B99" s="19"/>
      <c r="C99" s="19"/>
      <c r="D99" s="19"/>
      <c r="E99" s="19"/>
      <c r="F99" s="19"/>
      <c r="G99" s="19"/>
      <c r="H99" s="19"/>
      <c r="I99" s="20"/>
    </row>
    <row r="100" spans="1:9" s="6" customFormat="1" ht="14" x14ac:dyDescent="0.3">
      <c r="A100" s="59"/>
      <c r="B100" s="19" t="s">
        <v>73</v>
      </c>
      <c r="C100" s="19"/>
      <c r="D100" s="22">
        <v>-55588.331650000007</v>
      </c>
      <c r="E100" s="22">
        <v>-50844.80287099383</v>
      </c>
      <c r="F100" s="22">
        <v>-52030</v>
      </c>
      <c r="G100" s="22">
        <v>-48913.675000000003</v>
      </c>
      <c r="H100" s="22">
        <v>-45310</v>
      </c>
      <c r="I100" s="23">
        <v>-45647</v>
      </c>
    </row>
    <row r="101" spans="1:9" s="6" customFormat="1" ht="14" x14ac:dyDescent="0.3">
      <c r="A101" s="59"/>
      <c r="B101" s="19" t="s">
        <v>63</v>
      </c>
      <c r="C101" s="19"/>
      <c r="D101" s="22">
        <v>324.67528000000004</v>
      </c>
      <c r="E101" s="22">
        <v>289.17571999999996</v>
      </c>
      <c r="F101" s="22">
        <v>0</v>
      </c>
      <c r="G101" s="22">
        <v>0</v>
      </c>
      <c r="H101" s="22">
        <v>0</v>
      </c>
      <c r="I101" s="23">
        <v>0</v>
      </c>
    </row>
    <row r="102" spans="1:9" s="6" customFormat="1" ht="14" x14ac:dyDescent="0.3">
      <c r="A102" s="59"/>
      <c r="B102" s="19" t="s">
        <v>74</v>
      </c>
      <c r="C102" s="19"/>
      <c r="D102" s="22">
        <v>-3014.2615799999999</v>
      </c>
      <c r="E102" s="22">
        <v>-13055.76143</v>
      </c>
      <c r="F102" s="22">
        <v>1498</v>
      </c>
      <c r="G102" s="22">
        <v>-4988.7153799999996</v>
      </c>
      <c r="H102" s="22">
        <v>-857</v>
      </c>
      <c r="I102" s="23">
        <v>-4693</v>
      </c>
    </row>
    <row r="103" spans="1:9" s="6" customFormat="1" ht="14" x14ac:dyDescent="0.3">
      <c r="A103" s="61"/>
      <c r="B103" s="26" t="s">
        <v>63</v>
      </c>
      <c r="C103" s="26"/>
      <c r="D103" s="22">
        <v>9.1687999999999992</v>
      </c>
      <c r="E103" s="22">
        <v>67.61760000000001</v>
      </c>
      <c r="F103" s="22">
        <v>0</v>
      </c>
      <c r="G103" s="22">
        <v>0</v>
      </c>
      <c r="H103" s="22">
        <v>0</v>
      </c>
      <c r="I103" s="23">
        <v>0</v>
      </c>
    </row>
    <row r="104" spans="1:9" s="6" customFormat="1" ht="14.5" x14ac:dyDescent="0.35">
      <c r="A104" s="62"/>
      <c r="B104" s="29" t="s">
        <v>65</v>
      </c>
      <c r="C104" s="29"/>
      <c r="D104" s="30">
        <v>-58268.749150000003</v>
      </c>
      <c r="E104" s="30">
        <v>-63543.770980993824</v>
      </c>
      <c r="F104" s="30">
        <v>-50532</v>
      </c>
      <c r="G104" s="30">
        <v>-53902.390380000004</v>
      </c>
      <c r="H104" s="30">
        <v>-46167</v>
      </c>
      <c r="I104" s="31">
        <v>-50340</v>
      </c>
    </row>
    <row r="105" spans="1:9" s="6" customFormat="1" ht="14" x14ac:dyDescent="0.3">
      <c r="A105" s="61"/>
      <c r="B105" s="26"/>
      <c r="C105" s="26"/>
      <c r="D105" s="22"/>
      <c r="E105" s="22"/>
      <c r="F105" s="22"/>
      <c r="G105" s="22"/>
      <c r="H105" s="22" t="s">
        <v>16</v>
      </c>
      <c r="I105" s="23" t="s">
        <v>16</v>
      </c>
    </row>
    <row r="106" spans="1:9" s="6" customFormat="1" ht="14" x14ac:dyDescent="0.3">
      <c r="A106" s="63" t="s">
        <v>75</v>
      </c>
      <c r="B106" s="26"/>
      <c r="C106" s="26"/>
      <c r="D106" s="22"/>
      <c r="E106" s="22"/>
      <c r="F106" s="22"/>
      <c r="G106" s="22"/>
      <c r="H106" s="22" t="s">
        <v>16</v>
      </c>
      <c r="I106" s="23" t="s">
        <v>16</v>
      </c>
    </row>
    <row r="107" spans="1:9" s="6" customFormat="1" ht="14" x14ac:dyDescent="0.3">
      <c r="A107" s="61"/>
      <c r="B107" s="26" t="s">
        <v>67</v>
      </c>
      <c r="C107" s="26"/>
      <c r="D107" s="22">
        <v>9490.4474800000007</v>
      </c>
      <c r="E107" s="22">
        <v>-16269.62</v>
      </c>
      <c r="F107" s="22">
        <v>201</v>
      </c>
      <c r="G107" s="22">
        <v>2481.3432508631813</v>
      </c>
      <c r="H107" s="22">
        <v>835</v>
      </c>
      <c r="I107" s="23">
        <v>1102</v>
      </c>
    </row>
    <row r="108" spans="1:9" s="6" customFormat="1" ht="14" x14ac:dyDescent="0.3">
      <c r="A108" s="61"/>
      <c r="B108" s="26" t="s">
        <v>63</v>
      </c>
      <c r="C108" s="26"/>
      <c r="D108" s="22">
        <v>0</v>
      </c>
      <c r="E108" s="22">
        <v>-40.704000000000001</v>
      </c>
      <c r="F108" s="22">
        <v>0</v>
      </c>
      <c r="G108" s="22">
        <v>0</v>
      </c>
      <c r="H108" s="22">
        <v>0</v>
      </c>
      <c r="I108" s="23">
        <v>0</v>
      </c>
    </row>
    <row r="109" spans="1:9" s="6" customFormat="1" ht="14.5" x14ac:dyDescent="0.35">
      <c r="A109" s="62"/>
      <c r="B109" s="29" t="s">
        <v>65</v>
      </c>
      <c r="C109" s="29"/>
      <c r="D109" s="30">
        <v>9490.4474800000007</v>
      </c>
      <c r="E109" s="30">
        <v>-16310.324000000001</v>
      </c>
      <c r="F109" s="30">
        <v>201</v>
      </c>
      <c r="G109" s="30">
        <v>2481.3432508631813</v>
      </c>
      <c r="H109" s="30">
        <v>835</v>
      </c>
      <c r="I109" s="31">
        <v>1102</v>
      </c>
    </row>
    <row r="110" spans="1:9" s="6" customFormat="1" ht="14" x14ac:dyDescent="0.3">
      <c r="A110" s="61"/>
      <c r="B110" s="26"/>
      <c r="C110" s="26"/>
      <c r="D110" s="22"/>
      <c r="E110" s="22"/>
      <c r="F110" s="22"/>
      <c r="G110" s="22"/>
      <c r="H110" s="22" t="s">
        <v>16</v>
      </c>
      <c r="I110" s="23" t="s">
        <v>16</v>
      </c>
    </row>
    <row r="111" spans="1:9" s="6" customFormat="1" ht="14" x14ac:dyDescent="0.3">
      <c r="A111" s="33" t="s">
        <v>76</v>
      </c>
      <c r="B111" s="26"/>
      <c r="C111" s="26"/>
      <c r="D111" s="22"/>
      <c r="E111" s="22"/>
      <c r="F111" s="22"/>
      <c r="G111" s="22"/>
      <c r="H111" s="22"/>
      <c r="I111" s="23"/>
    </row>
    <row r="112" spans="1:9" s="6" customFormat="1" ht="14.5" x14ac:dyDescent="0.35">
      <c r="A112" s="64" t="s">
        <v>43</v>
      </c>
      <c r="B112" s="29" t="s">
        <v>65</v>
      </c>
      <c r="C112" s="29"/>
      <c r="D112" s="30">
        <v>-102204.02313</v>
      </c>
      <c r="E112" s="30">
        <v>-94649.616599999994</v>
      </c>
      <c r="F112" s="30">
        <v>-96429</v>
      </c>
      <c r="G112" s="30">
        <v>-98818.439310000002</v>
      </c>
      <c r="H112" s="30">
        <v>-93866</v>
      </c>
      <c r="I112" s="31">
        <v>-98412</v>
      </c>
    </row>
    <row r="113" spans="1:95" s="6" customFormat="1" ht="14.5" x14ac:dyDescent="0.35">
      <c r="A113" s="65"/>
      <c r="B113" s="36"/>
      <c r="C113" s="36"/>
      <c r="D113" s="37"/>
      <c r="E113" s="37"/>
      <c r="F113" s="37"/>
      <c r="G113" s="37"/>
      <c r="H113" s="37"/>
      <c r="I113" s="38"/>
    </row>
    <row r="114" spans="1:95" ht="14.25" customHeight="1" x14ac:dyDescent="0.3">
      <c r="A114" s="33" t="s">
        <v>77</v>
      </c>
      <c r="B114" s="26"/>
      <c r="C114" s="26"/>
      <c r="D114" s="22"/>
      <c r="E114" s="22"/>
      <c r="F114" s="22"/>
      <c r="G114" s="22"/>
      <c r="H114" s="22"/>
      <c r="I114" s="23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</row>
    <row r="115" spans="1:95" ht="14.25" customHeight="1" x14ac:dyDescent="0.35">
      <c r="A115" s="64"/>
      <c r="B115" s="29"/>
      <c r="C115" s="29"/>
      <c r="D115" s="39">
        <v>-215106.33760999993</v>
      </c>
      <c r="E115" s="39">
        <v>19242.679309006082</v>
      </c>
      <c r="F115" s="39">
        <v>-76296</v>
      </c>
      <c r="G115" s="39">
        <v>-70091.132162153925</v>
      </c>
      <c r="H115" s="39">
        <v>-134262</v>
      </c>
      <c r="I115" s="40">
        <v>-105520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</row>
    <row r="116" spans="1:95" ht="14.25" customHeight="1" x14ac:dyDescent="0.35">
      <c r="A116" s="65"/>
      <c r="B116" s="36"/>
      <c r="C116" s="36"/>
      <c r="D116" s="37"/>
      <c r="E116" s="37"/>
      <c r="F116" s="37"/>
      <c r="G116" s="37"/>
      <c r="H116" s="37"/>
      <c r="I116" s="38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</row>
    <row r="117" spans="1:95" ht="16.5" x14ac:dyDescent="0.35">
      <c r="A117" s="33" t="s">
        <v>78</v>
      </c>
      <c r="B117" s="41"/>
      <c r="C117" s="41"/>
      <c r="D117" s="43"/>
      <c r="E117" s="43"/>
      <c r="F117" s="43"/>
      <c r="G117" s="43"/>
      <c r="H117" s="43"/>
      <c r="I117" s="44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</row>
    <row r="118" spans="1:95" ht="14.5" x14ac:dyDescent="0.35">
      <c r="A118" s="64"/>
      <c r="B118" s="29"/>
      <c r="C118" s="29"/>
      <c r="D118" s="39">
        <v>44348.39543000015</v>
      </c>
      <c r="E118" s="39">
        <v>17592.492479006061</v>
      </c>
      <c r="F118" s="39">
        <v>47302</v>
      </c>
      <c r="G118" s="39">
        <v>3930.7738221150357</v>
      </c>
      <c r="H118" s="39">
        <v>-3823</v>
      </c>
      <c r="I118" s="40">
        <v>14883</v>
      </c>
      <c r="K118" s="32"/>
      <c r="L118" s="7"/>
      <c r="M118" s="32"/>
      <c r="N118" s="32"/>
      <c r="O118" s="32"/>
      <c r="P118" s="32"/>
      <c r="Q118" s="32"/>
      <c r="R118" s="32"/>
      <c r="S118" s="32"/>
      <c r="T118" s="32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</row>
    <row r="119" spans="1:95" s="6" customFormat="1" ht="14" x14ac:dyDescent="0.3">
      <c r="A119" s="33"/>
      <c r="B119" s="26"/>
      <c r="C119" s="26"/>
      <c r="D119" s="26"/>
      <c r="E119" s="26"/>
      <c r="F119" s="26"/>
      <c r="G119" s="26"/>
      <c r="H119" s="26"/>
      <c r="I119" s="45"/>
    </row>
    <row r="120" spans="1:95" s="6" customFormat="1" ht="16" x14ac:dyDescent="0.3">
      <c r="A120" s="33" t="s">
        <v>79</v>
      </c>
      <c r="B120" s="26"/>
      <c r="C120" s="26"/>
      <c r="D120" s="26"/>
      <c r="E120" s="26"/>
      <c r="F120" s="26"/>
      <c r="G120" s="26"/>
      <c r="H120" s="26"/>
      <c r="I120" s="45"/>
    </row>
    <row r="121" spans="1:95" s="6" customFormat="1" ht="14" x14ac:dyDescent="0.3">
      <c r="A121" s="33"/>
      <c r="B121" s="26" t="s">
        <v>80</v>
      </c>
      <c r="C121" s="26"/>
      <c r="D121" s="46">
        <v>1.0921524331895929</v>
      </c>
      <c r="E121" s="46">
        <v>0.6867113518360064</v>
      </c>
      <c r="F121" s="46">
        <v>0.87204025756730719</v>
      </c>
      <c r="G121" s="46">
        <v>0.85298411428553256</v>
      </c>
      <c r="H121" s="46">
        <v>0.99032306409971649</v>
      </c>
      <c r="I121" s="47">
        <v>0.92624084193597589</v>
      </c>
    </row>
    <row r="122" spans="1:95" s="6" customFormat="1" ht="14" x14ac:dyDescent="0.3">
      <c r="A122" s="33"/>
      <c r="B122" s="26" t="s">
        <v>81</v>
      </c>
      <c r="C122" s="26"/>
      <c r="D122" s="46">
        <v>9.8284030717248741E-2</v>
      </c>
      <c r="E122" s="46">
        <v>0.11219557815277481</v>
      </c>
      <c r="F122" s="46">
        <v>9.1503031268786991E-2</v>
      </c>
      <c r="G122" s="46">
        <v>9.5903868717081328E-2</v>
      </c>
      <c r="H122" s="46">
        <v>7.7423945608496428E-2</v>
      </c>
      <c r="I122" s="47">
        <v>8.5885694332879584E-2</v>
      </c>
    </row>
    <row r="123" spans="1:95" s="6" customFormat="1" ht="14" x14ac:dyDescent="0.3">
      <c r="A123" s="18"/>
      <c r="B123" s="19" t="s">
        <v>82</v>
      </c>
      <c r="C123" s="19"/>
      <c r="D123" s="46">
        <v>0.17239126453318279</v>
      </c>
      <c r="E123" s="46">
        <v>0.16711737897254686</v>
      </c>
      <c r="F123" s="46">
        <v>0.17461303336930778</v>
      </c>
      <c r="G123" s="46">
        <v>0.17581911606520312</v>
      </c>
      <c r="H123" s="46">
        <v>0.15741788425822839</v>
      </c>
      <c r="I123" s="47">
        <v>0.16790064455363657</v>
      </c>
    </row>
    <row r="124" spans="1:95" s="6" customFormat="1" ht="14" x14ac:dyDescent="0.3">
      <c r="A124" s="18"/>
      <c r="B124" s="19" t="s">
        <v>83</v>
      </c>
      <c r="C124" s="19"/>
      <c r="D124" s="46">
        <v>1.3628277284400245</v>
      </c>
      <c r="E124" s="46">
        <v>0.96602430896132807</v>
      </c>
      <c r="F124" s="46">
        <v>1.1381563222054019</v>
      </c>
      <c r="G124" s="46">
        <v>1.124707099067817</v>
      </c>
      <c r="H124" s="46">
        <v>1.2251648939664412</v>
      </c>
      <c r="I124" s="47">
        <v>1.180027180822492</v>
      </c>
    </row>
    <row r="125" spans="1:95" s="6" customFormat="1" ht="14" x14ac:dyDescent="0.3">
      <c r="A125" s="18"/>
      <c r="B125" s="19"/>
      <c r="C125" s="19"/>
      <c r="D125" s="46"/>
      <c r="E125" s="46"/>
      <c r="F125" s="46"/>
      <c r="G125" s="46"/>
      <c r="H125" s="46"/>
      <c r="I125" s="47"/>
    </row>
    <row r="126" spans="1:95" s="6" customFormat="1" ht="16" x14ac:dyDescent="0.3">
      <c r="A126" s="18" t="s">
        <v>84</v>
      </c>
      <c r="B126" s="19"/>
      <c r="C126" s="19"/>
      <c r="D126" s="46"/>
      <c r="E126" s="46"/>
      <c r="F126" s="46"/>
      <c r="G126" s="46"/>
      <c r="H126" s="46"/>
      <c r="I126" s="47"/>
    </row>
    <row r="127" spans="1:95" s="6" customFormat="1" ht="14" x14ac:dyDescent="0.3">
      <c r="A127" s="18"/>
      <c r="B127" s="26" t="s">
        <v>80</v>
      </c>
      <c r="C127" s="19"/>
      <c r="D127" s="46">
        <v>0.67051744019932191</v>
      </c>
      <c r="E127" s="46">
        <v>0.66082679163137037</v>
      </c>
      <c r="F127" s="46">
        <v>0.64859373755079275</v>
      </c>
      <c r="G127" s="46">
        <v>0.72569816856101077</v>
      </c>
      <c r="H127" s="46">
        <v>0.77296968233364527</v>
      </c>
      <c r="I127" s="47">
        <v>0.72270144848412465</v>
      </c>
    </row>
    <row r="128" spans="1:95" s="6" customFormat="1" ht="14" x14ac:dyDescent="0.3">
      <c r="A128" s="18"/>
      <c r="B128" s="26" t="s">
        <v>81</v>
      </c>
      <c r="C128" s="19"/>
      <c r="D128" s="46">
        <v>0.11429191565130788</v>
      </c>
      <c r="E128" s="46">
        <v>8.3397378065052249E-2</v>
      </c>
      <c r="F128" s="46">
        <v>9.1867000818478789E-2</v>
      </c>
      <c r="G128" s="46">
        <v>0.10031870849867837</v>
      </c>
      <c r="H128" s="46">
        <v>7.8824590884240112E-2</v>
      </c>
      <c r="I128" s="47">
        <v>8.7765512770204557E-2</v>
      </c>
    </row>
    <row r="129" spans="1:95" s="6" customFormat="1" ht="14" x14ac:dyDescent="0.3">
      <c r="A129" s="18"/>
      <c r="B129" s="19" t="s">
        <v>82</v>
      </c>
      <c r="C129" s="19"/>
      <c r="D129" s="46">
        <v>0.17239126453318279</v>
      </c>
      <c r="E129" s="46">
        <v>0.16711737897254686</v>
      </c>
      <c r="F129" s="46">
        <v>0.17461303336930778</v>
      </c>
      <c r="G129" s="46">
        <v>0.17581911606520312</v>
      </c>
      <c r="H129" s="46">
        <v>0.15741774920088683</v>
      </c>
      <c r="I129" s="47">
        <v>0.16790131882005699</v>
      </c>
    </row>
    <row r="130" spans="1:95" s="6" customFormat="1" ht="14" x14ac:dyDescent="0.3">
      <c r="A130" s="18"/>
      <c r="B130" s="19" t="s">
        <v>83</v>
      </c>
      <c r="C130" s="19"/>
      <c r="D130" s="46">
        <v>0.95720062038381259</v>
      </c>
      <c r="E130" s="46">
        <v>0.91134154866896944</v>
      </c>
      <c r="F130" s="46">
        <v>0.91507377173857929</v>
      </c>
      <c r="G130" s="46">
        <v>1.0018359931248924</v>
      </c>
      <c r="H130" s="46">
        <v>1.0092120224187722</v>
      </c>
      <c r="I130" s="47">
        <v>0.97836828007438614</v>
      </c>
    </row>
    <row r="131" spans="1:95" s="6" customFormat="1" ht="14" x14ac:dyDescent="0.3">
      <c r="A131" s="18"/>
      <c r="B131" s="19"/>
      <c r="C131" s="19"/>
      <c r="D131" s="46"/>
      <c r="E131" s="46"/>
      <c r="F131" s="46"/>
      <c r="G131" s="46"/>
      <c r="H131" s="46"/>
      <c r="I131" s="47"/>
    </row>
    <row r="132" spans="1:95" s="6" customFormat="1" ht="14.5" x14ac:dyDescent="0.35">
      <c r="A132" s="18"/>
      <c r="B132" s="49" t="s">
        <v>85</v>
      </c>
      <c r="C132" s="49" t="s">
        <v>86</v>
      </c>
      <c r="D132" s="46"/>
      <c r="E132" s="46"/>
      <c r="F132" s="46"/>
      <c r="G132" s="46"/>
      <c r="H132" s="46"/>
      <c r="I132" s="4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</row>
    <row r="133" spans="1:95" ht="14.5" x14ac:dyDescent="0.35">
      <c r="A133" s="18"/>
      <c r="B133" s="49" t="s">
        <v>87</v>
      </c>
      <c r="C133" s="49" t="s">
        <v>88</v>
      </c>
      <c r="D133" s="46"/>
      <c r="E133" s="46"/>
      <c r="F133" s="46"/>
      <c r="G133" s="46"/>
      <c r="H133" s="46"/>
      <c r="I133" s="47"/>
    </row>
    <row r="134" spans="1:95" ht="14.5" x14ac:dyDescent="0.35">
      <c r="A134" s="50"/>
      <c r="B134" s="51"/>
      <c r="C134" s="51"/>
      <c r="D134" s="52"/>
      <c r="E134" s="52"/>
      <c r="F134" s="52"/>
      <c r="G134" s="52"/>
      <c r="H134" s="52"/>
      <c r="I134" s="5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3" orientation="portrait" r:id="rId1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6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4B20-6ECA-4F0C-84C8-4AA287A75368}">
  <sheetPr codeName="Sheet2">
    <pageSetUpPr fitToPage="1"/>
  </sheetPr>
  <dimension ref="A1:S83"/>
  <sheetViews>
    <sheetView zoomScale="85" zoomScaleNormal="85" workbookViewId="0">
      <selection activeCell="A3" sqref="A3"/>
    </sheetView>
  </sheetViews>
  <sheetFormatPr defaultColWidth="8" defaultRowHeight="12.5" x14ac:dyDescent="0.25"/>
  <cols>
    <col min="1" max="1" width="2.26953125" style="7" customWidth="1"/>
    <col min="2" max="2" width="3" style="7" customWidth="1"/>
    <col min="3" max="3" width="68.453125" style="7" customWidth="1"/>
    <col min="4" max="9" width="16.453125" style="7" customWidth="1"/>
    <col min="10" max="10" width="7.81640625" style="7" customWidth="1"/>
    <col min="11" max="16384" width="8" style="7"/>
  </cols>
  <sheetData>
    <row r="1" spans="1:19" ht="15.5" x14ac:dyDescent="0.35">
      <c r="A1" s="66" t="s">
        <v>89</v>
      </c>
      <c r="B1" s="66"/>
      <c r="C1" s="66"/>
      <c r="D1" s="66"/>
      <c r="E1" s="66"/>
      <c r="F1" s="66"/>
      <c r="G1" s="66"/>
    </row>
    <row r="2" spans="1:19" ht="14.5" x14ac:dyDescent="0.35">
      <c r="A2" s="3" t="s">
        <v>1</v>
      </c>
      <c r="B2" s="67"/>
      <c r="C2" s="67"/>
      <c r="D2" s="67"/>
      <c r="E2" s="67"/>
      <c r="F2" s="67"/>
      <c r="G2" s="67"/>
      <c r="H2" s="68" t="s">
        <v>247</v>
      </c>
      <c r="I2" s="9"/>
    </row>
    <row r="3" spans="1:19" ht="14" x14ac:dyDescent="0.3">
      <c r="A3" s="69"/>
      <c r="B3" s="69"/>
      <c r="C3" s="69"/>
      <c r="D3" s="69"/>
      <c r="E3" s="69"/>
      <c r="F3" s="69"/>
      <c r="G3" s="69"/>
      <c r="H3" s="9"/>
      <c r="I3" s="9"/>
    </row>
    <row r="4" spans="1:19" ht="14" x14ac:dyDescent="0.3">
      <c r="A4" s="11" t="s">
        <v>2</v>
      </c>
      <c r="B4" s="12"/>
      <c r="C4" s="12"/>
      <c r="D4" s="70" t="s">
        <v>3</v>
      </c>
      <c r="E4" s="12"/>
      <c r="F4" s="12"/>
      <c r="G4" s="70"/>
      <c r="H4" s="12"/>
      <c r="I4" s="71"/>
    </row>
    <row r="5" spans="1:19" ht="14" x14ac:dyDescent="0.3">
      <c r="A5" s="14"/>
      <c r="B5" s="15"/>
      <c r="C5" s="15"/>
      <c r="D5" s="16">
        <v>2019</v>
      </c>
      <c r="E5" s="16">
        <v>2018</v>
      </c>
      <c r="F5" s="16">
        <v>2017</v>
      </c>
      <c r="G5" s="16">
        <v>2016</v>
      </c>
      <c r="H5" s="16">
        <v>2015</v>
      </c>
      <c r="I5" s="17">
        <v>2014</v>
      </c>
    </row>
    <row r="6" spans="1:19" ht="14" x14ac:dyDescent="0.3">
      <c r="A6" s="18"/>
      <c r="B6" s="19"/>
      <c r="C6" s="19"/>
      <c r="D6" s="72"/>
      <c r="E6" s="72"/>
      <c r="F6" s="19"/>
      <c r="G6" s="19"/>
      <c r="H6" s="19"/>
      <c r="I6" s="20"/>
    </row>
    <row r="7" spans="1:19" ht="14" x14ac:dyDescent="0.3">
      <c r="A7" s="18" t="s">
        <v>90</v>
      </c>
      <c r="B7" s="19"/>
      <c r="C7" s="19"/>
      <c r="D7" s="72"/>
      <c r="E7" s="72"/>
      <c r="F7" s="19"/>
      <c r="G7" s="19"/>
      <c r="H7" s="19"/>
      <c r="I7" s="20"/>
    </row>
    <row r="8" spans="1:19" ht="14" x14ac:dyDescent="0.3">
      <c r="A8" s="59"/>
      <c r="B8" s="73" t="s">
        <v>91</v>
      </c>
      <c r="C8" s="19"/>
      <c r="D8" s="19"/>
      <c r="E8" s="19"/>
      <c r="F8" s="19"/>
      <c r="G8" s="19"/>
      <c r="H8" s="19"/>
      <c r="I8" s="20"/>
    </row>
    <row r="9" spans="1:19" ht="14" x14ac:dyDescent="0.3">
      <c r="A9" s="59"/>
      <c r="B9" s="19"/>
      <c r="C9" s="74" t="s">
        <v>93</v>
      </c>
      <c r="D9" s="22">
        <v>208562.28188999998</v>
      </c>
      <c r="E9" s="22">
        <v>203963.48081000001</v>
      </c>
      <c r="F9" s="22">
        <v>203049</v>
      </c>
      <c r="G9" s="22">
        <v>224440.016698703</v>
      </c>
      <c r="H9" s="22">
        <v>229804</v>
      </c>
      <c r="I9" s="23">
        <v>234066</v>
      </c>
      <c r="J9" s="6"/>
      <c r="K9" s="32"/>
      <c r="L9" s="32"/>
      <c r="M9" s="32"/>
      <c r="N9" s="32"/>
      <c r="O9" s="32"/>
      <c r="P9" s="32"/>
      <c r="Q9" s="32"/>
      <c r="R9" s="32"/>
      <c r="S9" s="32"/>
    </row>
    <row r="10" spans="1:19" ht="14" x14ac:dyDescent="0.3">
      <c r="A10" s="59"/>
      <c r="B10" s="19"/>
      <c r="C10" s="74" t="s">
        <v>92</v>
      </c>
      <c r="D10" s="22">
        <v>-36089.578679999999</v>
      </c>
      <c r="E10" s="22">
        <v>-36810.922140000002</v>
      </c>
      <c r="F10" s="22">
        <v>-34396</v>
      </c>
      <c r="G10" s="22">
        <v>-37679.586827093088</v>
      </c>
      <c r="H10" s="22">
        <v>-34621</v>
      </c>
      <c r="I10" s="23">
        <v>-35170</v>
      </c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14" x14ac:dyDescent="0.3">
      <c r="A11" s="59"/>
      <c r="B11" s="19"/>
      <c r="C11" s="74" t="s">
        <v>94</v>
      </c>
      <c r="D11" s="22">
        <v>-1515.5932799999998</v>
      </c>
      <c r="E11" s="22">
        <v>-1928.00037</v>
      </c>
      <c r="F11" s="22">
        <v>-2069</v>
      </c>
      <c r="G11" s="22">
        <v>-1641.6215464776674</v>
      </c>
      <c r="H11" s="22">
        <v>-2909</v>
      </c>
      <c r="I11" s="23">
        <v>-3557</v>
      </c>
      <c r="K11" s="32"/>
      <c r="L11" s="32"/>
      <c r="M11" s="32"/>
      <c r="N11" s="32"/>
      <c r="O11" s="32"/>
      <c r="P11" s="32"/>
      <c r="Q11" s="32"/>
      <c r="R11" s="32"/>
      <c r="S11" s="32"/>
    </row>
    <row r="12" spans="1:19" ht="14" x14ac:dyDescent="0.3">
      <c r="A12" s="61"/>
      <c r="B12" s="26"/>
      <c r="C12" s="26" t="s">
        <v>95</v>
      </c>
      <c r="D12" s="22">
        <v>-3532.3461400000001</v>
      </c>
      <c r="E12" s="22">
        <v>-3532.9303100000002</v>
      </c>
      <c r="F12" s="22">
        <v>-3561</v>
      </c>
      <c r="G12" s="22">
        <v>-3902.8350598600346</v>
      </c>
      <c r="H12" s="22">
        <v>-3935</v>
      </c>
      <c r="I12" s="23">
        <v>-4027</v>
      </c>
      <c r="K12" s="32"/>
      <c r="L12" s="32"/>
      <c r="M12" s="32"/>
      <c r="N12" s="32"/>
      <c r="O12" s="32"/>
      <c r="P12" s="32"/>
      <c r="Q12" s="32"/>
      <c r="R12" s="32"/>
      <c r="S12" s="32"/>
    </row>
    <row r="13" spans="1:19" ht="14.5" x14ac:dyDescent="0.35">
      <c r="A13" s="62"/>
      <c r="B13" s="29"/>
      <c r="C13" s="29" t="s">
        <v>7</v>
      </c>
      <c r="D13" s="30">
        <v>167424.76379</v>
      </c>
      <c r="E13" s="30">
        <v>161691.62797</v>
      </c>
      <c r="F13" s="30">
        <v>163023</v>
      </c>
      <c r="G13" s="30">
        <v>181215.97326527222</v>
      </c>
      <c r="H13" s="30">
        <v>188339</v>
      </c>
      <c r="I13" s="31">
        <v>191312</v>
      </c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14" x14ac:dyDescent="0.3">
      <c r="A14" s="59"/>
      <c r="B14" s="19"/>
      <c r="C14" s="19"/>
      <c r="D14" s="22"/>
      <c r="E14" s="22"/>
      <c r="F14" s="22"/>
      <c r="G14" s="22"/>
      <c r="H14" s="22" t="s">
        <v>16</v>
      </c>
      <c r="I14" s="23" t="s">
        <v>16</v>
      </c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4" x14ac:dyDescent="0.3">
      <c r="A15" s="59"/>
      <c r="B15" s="73" t="s">
        <v>96</v>
      </c>
      <c r="C15" s="19"/>
      <c r="D15" s="22"/>
      <c r="E15" s="22"/>
      <c r="F15" s="22"/>
      <c r="G15" s="22"/>
      <c r="H15" s="22" t="s">
        <v>16</v>
      </c>
      <c r="I15" s="23" t="s">
        <v>16</v>
      </c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14" x14ac:dyDescent="0.3">
      <c r="A16" s="59"/>
      <c r="B16" s="19"/>
      <c r="C16" s="74" t="s">
        <v>93</v>
      </c>
      <c r="D16" s="22">
        <v>388027.07652000006</v>
      </c>
      <c r="E16" s="22">
        <v>366310.70037999999</v>
      </c>
      <c r="F16" s="22">
        <v>348027</v>
      </c>
      <c r="G16" s="22">
        <v>337666.7191302657</v>
      </c>
      <c r="H16" s="22">
        <v>359462</v>
      </c>
      <c r="I16" s="23">
        <v>346318</v>
      </c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14" x14ac:dyDescent="0.3">
      <c r="A17" s="59"/>
      <c r="B17" s="19"/>
      <c r="C17" s="74" t="s">
        <v>92</v>
      </c>
      <c r="D17" s="22">
        <v>-67266.233030000003</v>
      </c>
      <c r="E17" s="22">
        <v>-66328.292189999993</v>
      </c>
      <c r="F17" s="22">
        <v>-58934</v>
      </c>
      <c r="G17" s="22">
        <v>-56633.653957698945</v>
      </c>
      <c r="H17" s="22">
        <v>-54582</v>
      </c>
      <c r="I17" s="23">
        <v>-52602</v>
      </c>
      <c r="K17" s="32"/>
      <c r="L17" s="32"/>
      <c r="M17" s="32"/>
      <c r="N17" s="32"/>
      <c r="O17" s="32"/>
      <c r="P17" s="32"/>
      <c r="Q17" s="32"/>
      <c r="R17" s="32"/>
      <c r="S17" s="32"/>
    </row>
    <row r="18" spans="1:19" ht="14" x14ac:dyDescent="0.3">
      <c r="A18" s="59"/>
      <c r="B18" s="19"/>
      <c r="C18" s="74" t="s">
        <v>94</v>
      </c>
      <c r="D18" s="22">
        <v>-2269.4331100000004</v>
      </c>
      <c r="E18" s="22">
        <v>-2419.5212000000001</v>
      </c>
      <c r="F18" s="22">
        <v>-2684</v>
      </c>
      <c r="G18" s="22">
        <v>-1643.5873849918989</v>
      </c>
      <c r="H18" s="22">
        <v>-2552</v>
      </c>
      <c r="I18" s="23">
        <v>-2270</v>
      </c>
      <c r="K18" s="32"/>
      <c r="L18" s="32"/>
      <c r="M18" s="32"/>
      <c r="N18" s="32"/>
      <c r="O18" s="32"/>
      <c r="P18" s="32"/>
      <c r="Q18" s="32"/>
      <c r="R18" s="32"/>
      <c r="S18" s="32"/>
    </row>
    <row r="19" spans="1:19" ht="14" x14ac:dyDescent="0.3">
      <c r="A19" s="61"/>
      <c r="B19" s="26"/>
      <c r="C19" s="26" t="s">
        <v>95</v>
      </c>
      <c r="D19" s="22">
        <v>-6673.9726900000005</v>
      </c>
      <c r="E19" s="22">
        <v>-6338.8812900000003</v>
      </c>
      <c r="F19" s="22">
        <v>-6114</v>
      </c>
      <c r="G19" s="22">
        <v>-5873.3745692816192</v>
      </c>
      <c r="H19" s="22">
        <v>-6197</v>
      </c>
      <c r="I19" s="23">
        <v>-6004</v>
      </c>
      <c r="K19" s="32"/>
      <c r="L19" s="32"/>
      <c r="M19" s="32"/>
      <c r="N19" s="32"/>
      <c r="O19" s="32"/>
      <c r="P19" s="32"/>
      <c r="Q19" s="32"/>
      <c r="R19" s="32"/>
      <c r="S19" s="32"/>
    </row>
    <row r="20" spans="1:19" ht="14.5" x14ac:dyDescent="0.35">
      <c r="A20" s="62"/>
      <c r="B20" s="29"/>
      <c r="C20" s="29" t="s">
        <v>7</v>
      </c>
      <c r="D20" s="30">
        <v>311817.43767000001</v>
      </c>
      <c r="E20" s="30">
        <v>291224.00571000006</v>
      </c>
      <c r="F20" s="30">
        <v>280295</v>
      </c>
      <c r="G20" s="30">
        <v>273516.10321829322</v>
      </c>
      <c r="H20" s="30">
        <v>296130</v>
      </c>
      <c r="I20" s="31">
        <v>285442</v>
      </c>
      <c r="K20" s="32"/>
      <c r="L20" s="32"/>
      <c r="M20" s="32"/>
      <c r="N20" s="32"/>
      <c r="O20" s="32"/>
      <c r="P20" s="32"/>
      <c r="Q20" s="32"/>
      <c r="R20" s="32"/>
      <c r="S20" s="32"/>
    </row>
    <row r="21" spans="1:19" ht="14" x14ac:dyDescent="0.3">
      <c r="A21" s="59"/>
      <c r="B21" s="19"/>
      <c r="C21" s="19"/>
      <c r="D21" s="22"/>
      <c r="E21" s="22"/>
      <c r="F21" s="22"/>
      <c r="G21" s="22"/>
      <c r="H21" s="22" t="s">
        <v>16</v>
      </c>
      <c r="I21" s="23" t="s">
        <v>16</v>
      </c>
      <c r="K21" s="32"/>
      <c r="L21" s="32"/>
      <c r="M21" s="32"/>
      <c r="N21" s="32"/>
      <c r="O21" s="32"/>
      <c r="P21" s="32"/>
      <c r="Q21" s="32"/>
      <c r="R21" s="32"/>
      <c r="S21" s="32"/>
    </row>
    <row r="22" spans="1:19" ht="14" x14ac:dyDescent="0.3">
      <c r="A22" s="59"/>
      <c r="B22" s="73" t="s">
        <v>97</v>
      </c>
      <c r="C22" s="19"/>
      <c r="D22" s="22"/>
      <c r="E22" s="22"/>
      <c r="F22" s="22"/>
      <c r="G22" s="22"/>
      <c r="H22" s="22" t="s">
        <v>16</v>
      </c>
      <c r="I22" s="23" t="s">
        <v>16</v>
      </c>
      <c r="K22" s="32"/>
      <c r="L22" s="32"/>
      <c r="M22" s="32"/>
      <c r="N22" s="32"/>
      <c r="O22" s="32"/>
      <c r="P22" s="32"/>
      <c r="Q22" s="32"/>
      <c r="R22" s="32"/>
      <c r="S22" s="32"/>
    </row>
    <row r="23" spans="1:19" ht="14" x14ac:dyDescent="0.3">
      <c r="A23" s="59"/>
      <c r="B23" s="19"/>
      <c r="C23" s="74" t="s">
        <v>93</v>
      </c>
      <c r="D23" s="22">
        <v>57271.45003</v>
      </c>
      <c r="E23" s="22">
        <v>59948.552189999995</v>
      </c>
      <c r="F23" s="22">
        <v>63454</v>
      </c>
      <c r="G23" s="22">
        <v>66091.621977300834</v>
      </c>
      <c r="H23" s="22">
        <v>66167</v>
      </c>
      <c r="I23" s="23">
        <v>66551</v>
      </c>
      <c r="K23" s="32"/>
      <c r="L23" s="32"/>
      <c r="M23" s="32"/>
      <c r="N23" s="32"/>
      <c r="O23" s="32"/>
      <c r="P23" s="32"/>
      <c r="Q23" s="32"/>
      <c r="R23" s="32"/>
      <c r="S23" s="32"/>
    </row>
    <row r="24" spans="1:19" ht="14" x14ac:dyDescent="0.3">
      <c r="A24" s="59"/>
      <c r="B24" s="19"/>
      <c r="C24" s="74" t="s">
        <v>92</v>
      </c>
      <c r="D24" s="22">
        <v>-10013.380810000001</v>
      </c>
      <c r="E24" s="22">
        <v>-10966.428169999999</v>
      </c>
      <c r="F24" s="22">
        <v>-10894</v>
      </c>
      <c r="G24" s="22">
        <v>-11191.321054142751</v>
      </c>
      <c r="H24" s="22">
        <v>-10070</v>
      </c>
      <c r="I24" s="23">
        <v>-10147</v>
      </c>
      <c r="K24" s="32"/>
      <c r="L24" s="32"/>
      <c r="M24" s="32"/>
      <c r="N24" s="32"/>
      <c r="O24" s="32"/>
      <c r="P24" s="32"/>
      <c r="Q24" s="32"/>
      <c r="R24" s="32"/>
      <c r="S24" s="32"/>
    </row>
    <row r="25" spans="1:19" ht="14" x14ac:dyDescent="0.3">
      <c r="A25" s="61"/>
      <c r="B25" s="26"/>
      <c r="C25" s="26" t="s">
        <v>94</v>
      </c>
      <c r="D25" s="22">
        <v>-489.69544000000002</v>
      </c>
      <c r="E25" s="22">
        <v>-504.43763999999999</v>
      </c>
      <c r="F25" s="22">
        <v>-509</v>
      </c>
      <c r="G25" s="22">
        <v>-835.56483241374053</v>
      </c>
      <c r="H25" s="22">
        <v>-1010</v>
      </c>
      <c r="I25" s="23">
        <v>-945</v>
      </c>
      <c r="K25" s="32"/>
      <c r="L25" s="32"/>
      <c r="M25" s="32"/>
      <c r="N25" s="32"/>
      <c r="O25" s="32"/>
      <c r="P25" s="32"/>
      <c r="Q25" s="32"/>
      <c r="R25" s="32"/>
      <c r="S25" s="32"/>
    </row>
    <row r="26" spans="1:19" ht="14.5" x14ac:dyDescent="0.35">
      <c r="A26" s="62"/>
      <c r="B26" s="29"/>
      <c r="C26" s="29" t="s">
        <v>7</v>
      </c>
      <c r="D26" s="30">
        <v>46768.373770000006</v>
      </c>
      <c r="E26" s="30">
        <v>48479.619769999998</v>
      </c>
      <c r="F26" s="30">
        <v>52051</v>
      </c>
      <c r="G26" s="30">
        <v>54064.736090744336</v>
      </c>
      <c r="H26" s="30">
        <v>55087</v>
      </c>
      <c r="I26" s="31">
        <v>55458</v>
      </c>
      <c r="K26" s="32"/>
      <c r="L26" s="32"/>
      <c r="M26" s="32"/>
      <c r="N26" s="32"/>
      <c r="O26" s="32"/>
      <c r="P26" s="32"/>
      <c r="Q26" s="32"/>
      <c r="R26" s="32"/>
      <c r="S26" s="32"/>
    </row>
    <row r="27" spans="1:19" ht="14" x14ac:dyDescent="0.3">
      <c r="A27" s="59"/>
      <c r="B27" s="19"/>
      <c r="C27" s="19"/>
      <c r="D27" s="22"/>
      <c r="E27" s="22"/>
      <c r="F27" s="22"/>
      <c r="G27" s="22"/>
      <c r="H27" s="22" t="s">
        <v>16</v>
      </c>
      <c r="I27" s="23" t="s">
        <v>16</v>
      </c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14" x14ac:dyDescent="0.3">
      <c r="A28" s="59"/>
      <c r="B28" s="73" t="s">
        <v>99</v>
      </c>
      <c r="C28" s="19"/>
      <c r="D28" s="22"/>
      <c r="E28" s="22"/>
      <c r="F28" s="22"/>
      <c r="G28" s="22"/>
      <c r="H28" s="22" t="s">
        <v>16</v>
      </c>
      <c r="I28" s="23" t="s">
        <v>16</v>
      </c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14" x14ac:dyDescent="0.3">
      <c r="A29" s="59"/>
      <c r="B29" s="19"/>
      <c r="C29" s="74" t="s">
        <v>93</v>
      </c>
      <c r="D29" s="22">
        <v>80943.078609999997</v>
      </c>
      <c r="E29" s="22">
        <v>78395.588220000005</v>
      </c>
      <c r="F29" s="22">
        <v>73225</v>
      </c>
      <c r="G29" s="22">
        <v>71434.38532793372</v>
      </c>
      <c r="H29" s="22">
        <v>71943</v>
      </c>
      <c r="I29" s="23">
        <v>67791</v>
      </c>
      <c r="K29" s="32"/>
      <c r="L29" s="32"/>
      <c r="M29" s="32"/>
      <c r="Q29" s="32"/>
      <c r="R29" s="32"/>
      <c r="S29" s="32"/>
    </row>
    <row r="30" spans="1:19" ht="14" x14ac:dyDescent="0.3">
      <c r="A30" s="59"/>
      <c r="B30" s="19"/>
      <c r="C30" s="74" t="s">
        <v>92</v>
      </c>
      <c r="D30" s="22">
        <v>-14173.953700000002</v>
      </c>
      <c r="E30" s="22">
        <v>-14357.328740000001</v>
      </c>
      <c r="F30" s="22">
        <v>-12553</v>
      </c>
      <c r="G30" s="22">
        <v>-12063.431340644127</v>
      </c>
      <c r="H30" s="22">
        <v>-10980</v>
      </c>
      <c r="I30" s="23">
        <v>-10358</v>
      </c>
      <c r="K30" s="32"/>
      <c r="L30" s="32"/>
      <c r="M30" s="32"/>
      <c r="Q30" s="32"/>
      <c r="R30" s="32"/>
      <c r="S30" s="32"/>
    </row>
    <row r="31" spans="1:19" ht="14" x14ac:dyDescent="0.3">
      <c r="A31" s="61"/>
      <c r="B31" s="26"/>
      <c r="C31" s="26" t="s">
        <v>94</v>
      </c>
      <c r="D31" s="22">
        <v>-388.54953999999998</v>
      </c>
      <c r="E31" s="22">
        <v>-394.89102000000003</v>
      </c>
      <c r="F31" s="22">
        <v>-439</v>
      </c>
      <c r="G31" s="22">
        <v>-844.40304184991624</v>
      </c>
      <c r="H31" s="22">
        <v>-679</v>
      </c>
      <c r="I31" s="23">
        <v>-744</v>
      </c>
      <c r="K31" s="32"/>
      <c r="L31" s="32"/>
      <c r="M31" s="32"/>
      <c r="Q31" s="32"/>
      <c r="R31" s="32"/>
      <c r="S31" s="32"/>
    </row>
    <row r="32" spans="1:19" ht="14.5" x14ac:dyDescent="0.35">
      <c r="A32" s="62"/>
      <c r="B32" s="29"/>
      <c r="C32" s="29" t="s">
        <v>7</v>
      </c>
      <c r="D32" s="30">
        <v>66380.575380000009</v>
      </c>
      <c r="E32" s="30">
        <v>63645.555829999998</v>
      </c>
      <c r="F32" s="30">
        <v>60233</v>
      </c>
      <c r="G32" s="30">
        <v>58526.550945439674</v>
      </c>
      <c r="H32" s="30">
        <v>60284</v>
      </c>
      <c r="I32" s="31">
        <v>56690</v>
      </c>
      <c r="K32" s="32"/>
      <c r="L32" s="32"/>
      <c r="M32" s="32"/>
      <c r="Q32" s="32"/>
      <c r="R32" s="32"/>
      <c r="S32" s="32"/>
    </row>
    <row r="33" spans="1:19" ht="14" x14ac:dyDescent="0.3">
      <c r="A33" s="59"/>
      <c r="B33" s="19"/>
      <c r="C33" s="19"/>
      <c r="D33" s="22"/>
      <c r="E33" s="22"/>
      <c r="F33" s="22"/>
      <c r="G33" s="22"/>
      <c r="H33" s="22" t="s">
        <v>16</v>
      </c>
      <c r="I33" s="23" t="s">
        <v>16</v>
      </c>
      <c r="K33" s="32"/>
      <c r="L33" s="32"/>
      <c r="M33" s="32"/>
      <c r="Q33" s="32"/>
      <c r="R33" s="32"/>
      <c r="S33" s="32"/>
    </row>
    <row r="34" spans="1:19" ht="14" x14ac:dyDescent="0.3">
      <c r="A34" s="59"/>
      <c r="B34" s="73" t="s">
        <v>98</v>
      </c>
      <c r="C34" s="19"/>
      <c r="D34" s="22"/>
      <c r="E34" s="22"/>
      <c r="F34" s="22"/>
      <c r="G34" s="22"/>
      <c r="H34" s="22" t="s">
        <v>16</v>
      </c>
      <c r="I34" s="23" t="s">
        <v>16</v>
      </c>
      <c r="K34" s="32"/>
      <c r="L34" s="32"/>
      <c r="M34" s="32"/>
      <c r="Q34" s="32"/>
      <c r="R34" s="32"/>
      <c r="S34" s="32"/>
    </row>
    <row r="35" spans="1:19" ht="14" x14ac:dyDescent="0.3">
      <c r="A35" s="59"/>
      <c r="B35" s="19"/>
      <c r="C35" s="74" t="s">
        <v>93</v>
      </c>
      <c r="D35" s="22">
        <v>734803.8870499999</v>
      </c>
      <c r="E35" s="22">
        <v>708618.32159000007</v>
      </c>
      <c r="F35" s="22">
        <v>687755</v>
      </c>
      <c r="G35" s="22">
        <v>699632.74313420325</v>
      </c>
      <c r="H35" s="22">
        <v>727375</v>
      </c>
      <c r="I35" s="23">
        <v>714726</v>
      </c>
      <c r="K35" s="32"/>
      <c r="L35" s="32"/>
      <c r="M35" s="32"/>
      <c r="Q35" s="32"/>
      <c r="R35" s="32"/>
      <c r="S35" s="32"/>
    </row>
    <row r="36" spans="1:19" ht="14" x14ac:dyDescent="0.3">
      <c r="A36" s="59"/>
      <c r="B36" s="19"/>
      <c r="C36" s="74" t="s">
        <v>92</v>
      </c>
      <c r="D36" s="22">
        <v>-127543.14622</v>
      </c>
      <c r="E36" s="22">
        <v>-128462.97125</v>
      </c>
      <c r="F36" s="22">
        <v>-116777</v>
      </c>
      <c r="G36" s="22">
        <v>-117567.993179579</v>
      </c>
      <c r="H36" s="22">
        <v>-110253</v>
      </c>
      <c r="I36" s="23">
        <v>-108277</v>
      </c>
      <c r="K36" s="32"/>
      <c r="L36" s="32"/>
      <c r="M36" s="32"/>
      <c r="Q36" s="32"/>
      <c r="R36" s="32"/>
      <c r="S36" s="32"/>
    </row>
    <row r="37" spans="1:19" ht="14" x14ac:dyDescent="0.3">
      <c r="A37" s="59"/>
      <c r="B37" s="19"/>
      <c r="C37" s="74" t="s">
        <v>94</v>
      </c>
      <c r="D37" s="22">
        <v>-4663.2713700000004</v>
      </c>
      <c r="E37" s="22">
        <v>-5246.85023</v>
      </c>
      <c r="F37" s="22">
        <v>-5700</v>
      </c>
      <c r="G37" s="22">
        <v>-4965.1768057332229</v>
      </c>
      <c r="H37" s="22">
        <v>-7150</v>
      </c>
      <c r="I37" s="23">
        <v>-7516</v>
      </c>
      <c r="K37" s="32"/>
      <c r="L37" s="32"/>
      <c r="M37" s="32"/>
      <c r="Q37" s="32"/>
      <c r="R37" s="32"/>
      <c r="S37" s="32"/>
    </row>
    <row r="38" spans="1:19" ht="14" x14ac:dyDescent="0.3">
      <c r="A38" s="61"/>
      <c r="B38" s="26"/>
      <c r="C38" s="26" t="s">
        <v>95</v>
      </c>
      <c r="D38" s="22">
        <v>-10206.31883</v>
      </c>
      <c r="E38" s="22">
        <v>-9871.8115999999991</v>
      </c>
      <c r="F38" s="22">
        <v>-9675</v>
      </c>
      <c r="G38" s="22">
        <v>-9776.2096291416547</v>
      </c>
      <c r="H38" s="22">
        <v>-10132</v>
      </c>
      <c r="I38" s="23">
        <v>-10030</v>
      </c>
      <c r="K38" s="32"/>
      <c r="L38" s="32"/>
      <c r="M38" s="32"/>
      <c r="Q38" s="32"/>
      <c r="R38" s="32"/>
      <c r="S38" s="32"/>
    </row>
    <row r="39" spans="1:19" ht="14.5" x14ac:dyDescent="0.35">
      <c r="A39" s="62"/>
      <c r="B39" s="29"/>
      <c r="C39" s="29" t="s">
        <v>7</v>
      </c>
      <c r="D39" s="30">
        <v>592391.15061999997</v>
      </c>
      <c r="E39" s="30">
        <v>565040.80929</v>
      </c>
      <c r="F39" s="30">
        <v>555603</v>
      </c>
      <c r="G39" s="30">
        <v>567323.36351974949</v>
      </c>
      <c r="H39" s="30">
        <v>599839</v>
      </c>
      <c r="I39" s="31">
        <v>588902</v>
      </c>
      <c r="K39" s="32"/>
      <c r="L39" s="32"/>
      <c r="M39" s="32"/>
      <c r="Q39" s="32"/>
      <c r="R39" s="32"/>
      <c r="S39" s="32"/>
    </row>
    <row r="40" spans="1:19" ht="14" x14ac:dyDescent="0.3">
      <c r="A40" s="50"/>
      <c r="B40" s="52"/>
      <c r="C40" s="52"/>
      <c r="D40" s="52"/>
      <c r="E40" s="52"/>
      <c r="F40" s="52"/>
      <c r="G40" s="52"/>
      <c r="H40" s="52"/>
      <c r="I40" s="53"/>
    </row>
    <row r="41" spans="1:19" ht="14" x14ac:dyDescent="0.3">
      <c r="A41" s="9"/>
      <c r="B41" s="9"/>
      <c r="C41" s="9"/>
      <c r="D41" s="75"/>
      <c r="E41" s="9"/>
      <c r="F41" s="9"/>
      <c r="G41" s="9"/>
      <c r="H41" s="9"/>
      <c r="I41" s="9"/>
    </row>
    <row r="42" spans="1:19" ht="14" x14ac:dyDescent="0.3">
      <c r="A42" s="9"/>
      <c r="B42" s="9"/>
      <c r="C42" s="9"/>
      <c r="D42" s="9"/>
      <c r="E42" s="9"/>
      <c r="F42" s="9"/>
      <c r="G42" s="9"/>
      <c r="H42" s="9"/>
      <c r="I42" s="9"/>
    </row>
    <row r="44" spans="1:19" ht="15.5" x14ac:dyDescent="0.35">
      <c r="A44" s="66" t="s">
        <v>100</v>
      </c>
      <c r="B44" s="66"/>
      <c r="C44" s="66"/>
      <c r="D44" s="66"/>
      <c r="E44" s="66"/>
      <c r="F44" s="66"/>
      <c r="G44" s="66"/>
    </row>
    <row r="45" spans="1:19" ht="14" x14ac:dyDescent="0.3">
      <c r="A45" s="57" t="s">
        <v>57</v>
      </c>
      <c r="H45" s="68" t="s">
        <v>246</v>
      </c>
    </row>
    <row r="46" spans="1:19" ht="14" x14ac:dyDescent="0.3">
      <c r="B46" s="9"/>
      <c r="C46" s="9"/>
      <c r="D46" s="9"/>
      <c r="E46" s="9"/>
      <c r="F46" s="9"/>
      <c r="G46" s="9"/>
      <c r="H46" s="9"/>
      <c r="I46" s="76"/>
    </row>
    <row r="47" spans="1:19" ht="14" x14ac:dyDescent="0.3">
      <c r="A47" s="11" t="s">
        <v>59</v>
      </c>
      <c r="B47" s="12"/>
      <c r="C47" s="12"/>
      <c r="D47" s="70" t="s">
        <v>60</v>
      </c>
      <c r="E47" s="12"/>
      <c r="F47" s="12"/>
      <c r="G47" s="70"/>
      <c r="H47" s="12"/>
      <c r="I47" s="71"/>
    </row>
    <row r="48" spans="1:19" ht="14" x14ac:dyDescent="0.3">
      <c r="A48" s="14"/>
      <c r="B48" s="15"/>
      <c r="C48" s="15"/>
      <c r="D48" s="16">
        <v>2019</v>
      </c>
      <c r="E48" s="16">
        <v>2018</v>
      </c>
      <c r="F48" s="16">
        <v>2017</v>
      </c>
      <c r="G48" s="16">
        <v>2016</v>
      </c>
      <c r="H48" s="16">
        <v>2015</v>
      </c>
      <c r="I48" s="17">
        <v>2014</v>
      </c>
    </row>
    <row r="49" spans="1:9" ht="14" x14ac:dyDescent="0.3">
      <c r="A49" s="18"/>
      <c r="B49" s="19"/>
      <c r="C49" s="19"/>
      <c r="D49" s="72"/>
      <c r="E49" s="72"/>
      <c r="F49" s="19"/>
      <c r="G49" s="19"/>
      <c r="H49" s="19"/>
      <c r="I49" s="20"/>
    </row>
    <row r="50" spans="1:9" ht="14" x14ac:dyDescent="0.3">
      <c r="A50" s="18" t="s">
        <v>101</v>
      </c>
      <c r="B50" s="19"/>
      <c r="C50" s="19"/>
      <c r="D50" s="72"/>
      <c r="E50" s="72"/>
      <c r="F50" s="19"/>
      <c r="G50" s="19"/>
      <c r="H50" s="19"/>
      <c r="I50" s="20"/>
    </row>
    <row r="51" spans="1:9" ht="14" x14ac:dyDescent="0.3">
      <c r="A51" s="59"/>
      <c r="B51" s="73" t="s">
        <v>102</v>
      </c>
      <c r="C51" s="19"/>
      <c r="D51" s="19"/>
      <c r="E51" s="19"/>
      <c r="F51" s="19"/>
      <c r="G51" s="19"/>
      <c r="H51" s="19"/>
      <c r="I51" s="20"/>
    </row>
    <row r="52" spans="1:9" ht="14" x14ac:dyDescent="0.3">
      <c r="A52" s="59"/>
      <c r="B52" s="19"/>
      <c r="C52" s="74" t="s">
        <v>103</v>
      </c>
      <c r="D52" s="22">
        <v>208562.28188999998</v>
      </c>
      <c r="E52" s="22">
        <v>203963.48081000001</v>
      </c>
      <c r="F52" s="22">
        <v>203049</v>
      </c>
      <c r="G52" s="22">
        <v>224440.016698703</v>
      </c>
      <c r="H52" s="22">
        <v>229804</v>
      </c>
      <c r="I52" s="23">
        <v>234066</v>
      </c>
    </row>
    <row r="53" spans="1:9" ht="14" x14ac:dyDescent="0.3">
      <c r="A53" s="59"/>
      <c r="B53" s="19"/>
      <c r="C53" s="74" t="s">
        <v>104</v>
      </c>
      <c r="D53" s="22">
        <v>-36089.578679999999</v>
      </c>
      <c r="E53" s="22">
        <v>-36810.922140000002</v>
      </c>
      <c r="F53" s="22">
        <v>-34396</v>
      </c>
      <c r="G53" s="22">
        <v>-37679.586827093088</v>
      </c>
      <c r="H53" s="22">
        <v>-34621</v>
      </c>
      <c r="I53" s="23">
        <v>-35170</v>
      </c>
    </row>
    <row r="54" spans="1:9" ht="14" x14ac:dyDescent="0.3">
      <c r="A54" s="59"/>
      <c r="B54" s="19"/>
      <c r="C54" s="74" t="s">
        <v>105</v>
      </c>
      <c r="D54" s="22">
        <v>-1515.5932799999998</v>
      </c>
      <c r="E54" s="22">
        <v>-1928.00037</v>
      </c>
      <c r="F54" s="22">
        <v>-2069</v>
      </c>
      <c r="G54" s="22">
        <v>-1641.6215464776674</v>
      </c>
      <c r="H54" s="22">
        <v>-2909</v>
      </c>
      <c r="I54" s="23">
        <v>-3557</v>
      </c>
    </row>
    <row r="55" spans="1:9" ht="14" x14ac:dyDescent="0.3">
      <c r="A55" s="61"/>
      <c r="B55" s="26"/>
      <c r="C55" s="26" t="s">
        <v>106</v>
      </c>
      <c r="D55" s="22">
        <v>-3532.3461400000001</v>
      </c>
      <c r="E55" s="22">
        <v>-3532.9303100000002</v>
      </c>
      <c r="F55" s="22">
        <v>-3561</v>
      </c>
      <c r="G55" s="22">
        <v>-3902.8350598600346</v>
      </c>
      <c r="H55" s="22">
        <v>-3935</v>
      </c>
      <c r="I55" s="23">
        <v>-4027</v>
      </c>
    </row>
    <row r="56" spans="1:9" ht="14.5" x14ac:dyDescent="0.35">
      <c r="A56" s="62"/>
      <c r="B56" s="29"/>
      <c r="C56" s="29" t="s">
        <v>62</v>
      </c>
      <c r="D56" s="30">
        <v>167424.76379</v>
      </c>
      <c r="E56" s="30">
        <v>161691.62797</v>
      </c>
      <c r="F56" s="30">
        <v>163023</v>
      </c>
      <c r="G56" s="30">
        <v>181215.97326527222</v>
      </c>
      <c r="H56" s="30">
        <v>188339</v>
      </c>
      <c r="I56" s="31">
        <v>191312</v>
      </c>
    </row>
    <row r="57" spans="1:9" ht="14" x14ac:dyDescent="0.3">
      <c r="A57" s="59"/>
      <c r="B57" s="19"/>
      <c r="C57" s="19"/>
      <c r="D57" s="22"/>
      <c r="E57" s="22"/>
      <c r="F57" s="22"/>
      <c r="G57" s="22"/>
      <c r="H57" s="22" t="s">
        <v>16</v>
      </c>
      <c r="I57" s="23" t="s">
        <v>16</v>
      </c>
    </row>
    <row r="58" spans="1:9" ht="14" x14ac:dyDescent="0.3">
      <c r="A58" s="59"/>
      <c r="B58" s="73" t="s">
        <v>107</v>
      </c>
      <c r="C58" s="19"/>
      <c r="D58" s="22"/>
      <c r="E58" s="22"/>
      <c r="F58" s="22"/>
      <c r="G58" s="22"/>
      <c r="H58" s="22" t="s">
        <v>16</v>
      </c>
      <c r="I58" s="23" t="s">
        <v>16</v>
      </c>
    </row>
    <row r="59" spans="1:9" ht="14" x14ac:dyDescent="0.3">
      <c r="A59" s="59"/>
      <c r="B59" s="19"/>
      <c r="C59" s="74" t="s">
        <v>103</v>
      </c>
      <c r="D59" s="22">
        <v>388027.07652000006</v>
      </c>
      <c r="E59" s="22">
        <v>366310.70037999999</v>
      </c>
      <c r="F59" s="22">
        <v>348027</v>
      </c>
      <c r="G59" s="22">
        <v>337666.7191302657</v>
      </c>
      <c r="H59" s="22">
        <v>359462</v>
      </c>
      <c r="I59" s="23">
        <v>346318</v>
      </c>
    </row>
    <row r="60" spans="1:9" ht="14" x14ac:dyDescent="0.3">
      <c r="A60" s="59"/>
      <c r="B60" s="19"/>
      <c r="C60" s="74" t="s">
        <v>104</v>
      </c>
      <c r="D60" s="22">
        <v>-67266.233030000003</v>
      </c>
      <c r="E60" s="22">
        <v>-66328.292189999993</v>
      </c>
      <c r="F60" s="22">
        <v>-58934</v>
      </c>
      <c r="G60" s="22">
        <v>-56633.653957698945</v>
      </c>
      <c r="H60" s="22">
        <v>-54582</v>
      </c>
      <c r="I60" s="23">
        <v>-52602</v>
      </c>
    </row>
    <row r="61" spans="1:9" ht="14" x14ac:dyDescent="0.3">
      <c r="A61" s="59"/>
      <c r="B61" s="19"/>
      <c r="C61" s="74" t="s">
        <v>105</v>
      </c>
      <c r="D61" s="22">
        <v>-2269.4331100000004</v>
      </c>
      <c r="E61" s="22">
        <v>-2419.5212000000001</v>
      </c>
      <c r="F61" s="22">
        <v>-2684</v>
      </c>
      <c r="G61" s="22">
        <v>-1643.5873849918989</v>
      </c>
      <c r="H61" s="22">
        <v>-2552</v>
      </c>
      <c r="I61" s="23">
        <v>-2270</v>
      </c>
    </row>
    <row r="62" spans="1:9" ht="14" x14ac:dyDescent="0.3">
      <c r="A62" s="61"/>
      <c r="B62" s="26"/>
      <c r="C62" s="26" t="s">
        <v>106</v>
      </c>
      <c r="D62" s="22">
        <v>-6673.9726900000005</v>
      </c>
      <c r="E62" s="22">
        <v>-6338.8812900000003</v>
      </c>
      <c r="F62" s="22">
        <v>-6114</v>
      </c>
      <c r="G62" s="22">
        <v>-5873.3745692816192</v>
      </c>
      <c r="H62" s="22">
        <v>-6197</v>
      </c>
      <c r="I62" s="23">
        <v>-6004</v>
      </c>
    </row>
    <row r="63" spans="1:9" ht="14.5" x14ac:dyDescent="0.35">
      <c r="A63" s="62"/>
      <c r="B63" s="29"/>
      <c r="C63" s="29" t="s">
        <v>62</v>
      </c>
      <c r="D63" s="30">
        <v>311817.43767000001</v>
      </c>
      <c r="E63" s="30">
        <v>291224.00571000006</v>
      </c>
      <c r="F63" s="30">
        <v>280295</v>
      </c>
      <c r="G63" s="30">
        <v>273516.10321829322</v>
      </c>
      <c r="H63" s="30">
        <v>296130</v>
      </c>
      <c r="I63" s="31">
        <v>285442</v>
      </c>
    </row>
    <row r="64" spans="1:9" ht="14" x14ac:dyDescent="0.3">
      <c r="A64" s="59"/>
      <c r="B64" s="19"/>
      <c r="C64" s="19"/>
      <c r="D64" s="22"/>
      <c r="E64" s="22"/>
      <c r="F64" s="22"/>
      <c r="G64" s="22"/>
      <c r="H64" s="22" t="s">
        <v>16</v>
      </c>
      <c r="I64" s="23" t="s">
        <v>16</v>
      </c>
    </row>
    <row r="65" spans="1:9" ht="14" x14ac:dyDescent="0.3">
      <c r="A65" s="59"/>
      <c r="B65" s="73" t="s">
        <v>108</v>
      </c>
      <c r="C65" s="19"/>
      <c r="D65" s="22"/>
      <c r="E65" s="22"/>
      <c r="F65" s="22"/>
      <c r="G65" s="22"/>
      <c r="H65" s="22" t="s">
        <v>16</v>
      </c>
      <c r="I65" s="23" t="s">
        <v>16</v>
      </c>
    </row>
    <row r="66" spans="1:9" ht="14" x14ac:dyDescent="0.3">
      <c r="A66" s="59"/>
      <c r="B66" s="19"/>
      <c r="C66" s="74" t="s">
        <v>103</v>
      </c>
      <c r="D66" s="22">
        <v>57271.45003</v>
      </c>
      <c r="E66" s="22">
        <v>59948.552189999995</v>
      </c>
      <c r="F66" s="22">
        <v>63454</v>
      </c>
      <c r="G66" s="22">
        <v>66091.621977300834</v>
      </c>
      <c r="H66" s="22">
        <v>66167</v>
      </c>
      <c r="I66" s="23">
        <v>66551</v>
      </c>
    </row>
    <row r="67" spans="1:9" ht="14" x14ac:dyDescent="0.3">
      <c r="A67" s="59"/>
      <c r="B67" s="19"/>
      <c r="C67" s="74" t="s">
        <v>104</v>
      </c>
      <c r="D67" s="22">
        <v>-10013.380810000001</v>
      </c>
      <c r="E67" s="22">
        <v>-10966.428169999999</v>
      </c>
      <c r="F67" s="22">
        <v>-10894</v>
      </c>
      <c r="G67" s="22">
        <v>-11191.321054142751</v>
      </c>
      <c r="H67" s="22">
        <v>-10070</v>
      </c>
      <c r="I67" s="23">
        <v>-10147</v>
      </c>
    </row>
    <row r="68" spans="1:9" ht="14" x14ac:dyDescent="0.3">
      <c r="A68" s="61"/>
      <c r="B68" s="26"/>
      <c r="C68" s="74" t="s">
        <v>105</v>
      </c>
      <c r="D68" s="22">
        <v>-489.69544000000002</v>
      </c>
      <c r="E68" s="22">
        <v>-504.43763999999999</v>
      </c>
      <c r="F68" s="22">
        <v>-509</v>
      </c>
      <c r="G68" s="22">
        <v>-835.56483241374053</v>
      </c>
      <c r="H68" s="22">
        <v>-1010</v>
      </c>
      <c r="I68" s="23">
        <v>-945</v>
      </c>
    </row>
    <row r="69" spans="1:9" ht="14.5" x14ac:dyDescent="0.35">
      <c r="A69" s="62"/>
      <c r="B69" s="29"/>
      <c r="C69" s="29" t="s">
        <v>62</v>
      </c>
      <c r="D69" s="30">
        <v>46768.373770000006</v>
      </c>
      <c r="E69" s="30">
        <v>48479.619769999998</v>
      </c>
      <c r="F69" s="30">
        <v>52051</v>
      </c>
      <c r="G69" s="30">
        <v>54064.736090744336</v>
      </c>
      <c r="H69" s="30">
        <v>55087</v>
      </c>
      <c r="I69" s="31">
        <v>55458</v>
      </c>
    </row>
    <row r="70" spans="1:9" ht="14" x14ac:dyDescent="0.3">
      <c r="A70" s="59"/>
      <c r="B70" s="19"/>
      <c r="C70" s="19"/>
      <c r="D70" s="22"/>
      <c r="E70" s="22"/>
      <c r="F70" s="22">
        <v>2.1</v>
      </c>
      <c r="G70" s="22"/>
      <c r="H70" s="22" t="s">
        <v>16</v>
      </c>
      <c r="I70" s="23" t="s">
        <v>16</v>
      </c>
    </row>
    <row r="71" spans="1:9" ht="14" x14ac:dyDescent="0.3">
      <c r="A71" s="59"/>
      <c r="B71" s="73" t="s">
        <v>109</v>
      </c>
      <c r="C71" s="19"/>
      <c r="D71" s="22"/>
      <c r="E71" s="22"/>
      <c r="F71" s="22"/>
      <c r="G71" s="22"/>
      <c r="H71" s="22" t="s">
        <v>16</v>
      </c>
      <c r="I71" s="23" t="s">
        <v>16</v>
      </c>
    </row>
    <row r="72" spans="1:9" ht="14" x14ac:dyDescent="0.3">
      <c r="A72" s="59"/>
      <c r="B72" s="19"/>
      <c r="C72" s="74" t="s">
        <v>103</v>
      </c>
      <c r="D72" s="22">
        <v>80943.078609999997</v>
      </c>
      <c r="E72" s="22">
        <v>78395.588220000005</v>
      </c>
      <c r="F72" s="22">
        <v>73225</v>
      </c>
      <c r="G72" s="22">
        <v>71434.38532793372</v>
      </c>
      <c r="H72" s="22">
        <v>71943</v>
      </c>
      <c r="I72" s="23">
        <v>67791</v>
      </c>
    </row>
    <row r="73" spans="1:9" ht="14" x14ac:dyDescent="0.3">
      <c r="A73" s="59"/>
      <c r="B73" s="19"/>
      <c r="C73" s="74" t="s">
        <v>104</v>
      </c>
      <c r="D73" s="22">
        <v>-14173.953700000002</v>
      </c>
      <c r="E73" s="22">
        <v>-14357.328740000001</v>
      </c>
      <c r="F73" s="22">
        <v>-12553</v>
      </c>
      <c r="G73" s="22">
        <v>-12063.431340644127</v>
      </c>
      <c r="H73" s="22">
        <v>-10980</v>
      </c>
      <c r="I73" s="23">
        <v>-10358</v>
      </c>
    </row>
    <row r="74" spans="1:9" ht="14" x14ac:dyDescent="0.3">
      <c r="A74" s="61"/>
      <c r="B74" s="26"/>
      <c r="C74" s="74" t="s">
        <v>105</v>
      </c>
      <c r="D74" s="22">
        <v>-388.54953999999998</v>
      </c>
      <c r="E74" s="22">
        <v>-394.89102000000003</v>
      </c>
      <c r="F74" s="22">
        <v>-439</v>
      </c>
      <c r="G74" s="22">
        <v>-844.40304184991624</v>
      </c>
      <c r="H74" s="22">
        <v>-679</v>
      </c>
      <c r="I74" s="23">
        <v>-744</v>
      </c>
    </row>
    <row r="75" spans="1:9" ht="14.5" x14ac:dyDescent="0.35">
      <c r="A75" s="62"/>
      <c r="B75" s="29"/>
      <c r="C75" s="29" t="s">
        <v>62</v>
      </c>
      <c r="D75" s="30">
        <v>66380.575380000009</v>
      </c>
      <c r="E75" s="30">
        <v>63645.555829999998</v>
      </c>
      <c r="F75" s="30">
        <v>60233</v>
      </c>
      <c r="G75" s="30">
        <v>58526.550945439674</v>
      </c>
      <c r="H75" s="30">
        <v>60284</v>
      </c>
      <c r="I75" s="31">
        <v>56690</v>
      </c>
    </row>
    <row r="76" spans="1:9" ht="14" x14ac:dyDescent="0.3">
      <c r="A76" s="59"/>
      <c r="B76" s="19"/>
      <c r="C76" s="19"/>
      <c r="D76" s="22"/>
      <c r="E76" s="22"/>
      <c r="F76" s="22"/>
      <c r="G76" s="22"/>
      <c r="H76" s="22" t="s">
        <v>16</v>
      </c>
      <c r="I76" s="23" t="s">
        <v>16</v>
      </c>
    </row>
    <row r="77" spans="1:9" ht="14" x14ac:dyDescent="0.3">
      <c r="A77" s="59"/>
      <c r="B77" s="73" t="s">
        <v>110</v>
      </c>
      <c r="C77" s="19"/>
      <c r="D77" s="22"/>
      <c r="E77" s="22"/>
      <c r="F77" s="22"/>
      <c r="G77" s="22"/>
      <c r="H77" s="22" t="s">
        <v>16</v>
      </c>
      <c r="I77" s="23" t="s">
        <v>16</v>
      </c>
    </row>
    <row r="78" spans="1:9" ht="14" x14ac:dyDescent="0.3">
      <c r="A78" s="59"/>
      <c r="B78" s="19"/>
      <c r="C78" s="74" t="s">
        <v>103</v>
      </c>
      <c r="D78" s="22">
        <v>734803.8870499999</v>
      </c>
      <c r="E78" s="22">
        <v>708618.32159000007</v>
      </c>
      <c r="F78" s="22">
        <v>687755</v>
      </c>
      <c r="G78" s="22">
        <v>699632.74313420325</v>
      </c>
      <c r="H78" s="22">
        <v>727375</v>
      </c>
      <c r="I78" s="23">
        <v>714726</v>
      </c>
    </row>
    <row r="79" spans="1:9" ht="14" x14ac:dyDescent="0.3">
      <c r="A79" s="59"/>
      <c r="B79" s="19"/>
      <c r="C79" s="74" t="s">
        <v>104</v>
      </c>
      <c r="D79" s="22">
        <v>-127543.14622</v>
      </c>
      <c r="E79" s="22">
        <v>-128462.97125</v>
      </c>
      <c r="F79" s="22">
        <v>-116777</v>
      </c>
      <c r="G79" s="22">
        <v>-117567.993179579</v>
      </c>
      <c r="H79" s="22">
        <v>-110253</v>
      </c>
      <c r="I79" s="23">
        <v>-108277</v>
      </c>
    </row>
    <row r="80" spans="1:9" ht="14" x14ac:dyDescent="0.3">
      <c r="A80" s="59"/>
      <c r="B80" s="19"/>
      <c r="C80" s="74" t="s">
        <v>105</v>
      </c>
      <c r="D80" s="22">
        <v>-4663.2713700000004</v>
      </c>
      <c r="E80" s="22">
        <v>-5246.85023</v>
      </c>
      <c r="F80" s="22">
        <v>-5700</v>
      </c>
      <c r="G80" s="22">
        <v>-4965.1768057332229</v>
      </c>
      <c r="H80" s="22">
        <v>-7150</v>
      </c>
      <c r="I80" s="23">
        <v>-7516</v>
      </c>
    </row>
    <row r="81" spans="1:9" ht="14" x14ac:dyDescent="0.3">
      <c r="A81" s="61"/>
      <c r="B81" s="26"/>
      <c r="C81" s="26" t="s">
        <v>106</v>
      </c>
      <c r="D81" s="22">
        <v>-10206.31883</v>
      </c>
      <c r="E81" s="22">
        <v>-9871.8115999999991</v>
      </c>
      <c r="F81" s="22">
        <v>-9675</v>
      </c>
      <c r="G81" s="22">
        <v>-9776.2096291416547</v>
      </c>
      <c r="H81" s="22">
        <v>-10132</v>
      </c>
      <c r="I81" s="23">
        <v>-10030</v>
      </c>
    </row>
    <row r="82" spans="1:9" ht="14.5" x14ac:dyDescent="0.35">
      <c r="A82" s="62"/>
      <c r="B82" s="29"/>
      <c r="C82" s="29" t="s">
        <v>62</v>
      </c>
      <c r="D82" s="30">
        <v>592391.15061999997</v>
      </c>
      <c r="E82" s="30">
        <v>565040.80929</v>
      </c>
      <c r="F82" s="30">
        <v>555603</v>
      </c>
      <c r="G82" s="30">
        <v>567323.36351974949</v>
      </c>
      <c r="H82" s="30">
        <v>599839</v>
      </c>
      <c r="I82" s="31">
        <v>588902</v>
      </c>
    </row>
    <row r="83" spans="1:9" ht="14" x14ac:dyDescent="0.3">
      <c r="A83" s="50"/>
      <c r="B83" s="52"/>
      <c r="C83" s="52"/>
      <c r="D83" s="52"/>
      <c r="E83" s="52"/>
      <c r="F83" s="52"/>
      <c r="G83" s="52"/>
      <c r="H83" s="52"/>
      <c r="I83" s="5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4" fitToHeight="2" orientation="portrait" r:id="rId1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3512-3DB1-474E-BCB3-FC68B89BBDEB}">
  <sheetPr codeName="Sheet3">
    <pageSetUpPr fitToPage="1"/>
  </sheetPr>
  <dimension ref="A1:P57"/>
  <sheetViews>
    <sheetView zoomScale="85" zoomScaleNormal="85" workbookViewId="0">
      <selection activeCell="A3" sqref="A3"/>
    </sheetView>
  </sheetViews>
  <sheetFormatPr defaultColWidth="8" defaultRowHeight="12.5" x14ac:dyDescent="0.25"/>
  <cols>
    <col min="1" max="1" width="2.26953125" style="79" customWidth="1"/>
    <col min="2" max="2" width="3" style="79" customWidth="1"/>
    <col min="3" max="3" width="66.7265625" style="79" customWidth="1"/>
    <col min="4" max="9" width="16.453125" style="79" customWidth="1"/>
    <col min="10" max="16384" width="8" style="79"/>
  </cols>
  <sheetData>
    <row r="1" spans="1:16" ht="15" customHeight="1" x14ac:dyDescent="0.35">
      <c r="A1" s="77" t="s">
        <v>111</v>
      </c>
      <c r="B1" s="78"/>
      <c r="C1" s="78"/>
      <c r="D1" s="78"/>
      <c r="E1" s="78"/>
      <c r="F1" s="78"/>
      <c r="G1" s="78"/>
    </row>
    <row r="2" spans="1:16" s="83" customFormat="1" ht="15" customHeight="1" x14ac:dyDescent="0.35">
      <c r="A2" s="80" t="s">
        <v>1</v>
      </c>
      <c r="B2" s="81"/>
      <c r="C2" s="81"/>
      <c r="D2" s="81"/>
      <c r="E2" s="81"/>
      <c r="F2" s="81"/>
      <c r="G2" s="81"/>
      <c r="H2" s="82" t="s">
        <v>247</v>
      </c>
      <c r="I2" s="81"/>
    </row>
    <row r="3" spans="1:16" ht="15" customHeight="1" x14ac:dyDescent="0.3">
      <c r="A3" s="84"/>
      <c r="B3" s="84"/>
      <c r="C3" s="84"/>
      <c r="D3" s="84"/>
      <c r="E3" s="84"/>
      <c r="F3" s="84"/>
      <c r="G3" s="84"/>
      <c r="H3" s="85"/>
      <c r="I3" s="85"/>
    </row>
    <row r="4" spans="1:16" ht="15" customHeight="1" x14ac:dyDescent="0.3">
      <c r="A4" s="86" t="s">
        <v>2</v>
      </c>
      <c r="B4" s="87"/>
      <c r="C4" s="87"/>
      <c r="D4" s="88" t="s">
        <v>3</v>
      </c>
      <c r="E4" s="87"/>
      <c r="F4" s="87"/>
      <c r="G4" s="88"/>
      <c r="H4" s="87"/>
      <c r="I4" s="89"/>
    </row>
    <row r="5" spans="1:16" ht="15" customHeight="1" x14ac:dyDescent="0.3">
      <c r="A5" s="90"/>
      <c r="B5" s="91"/>
      <c r="C5" s="91"/>
      <c r="D5" s="92">
        <v>2019</v>
      </c>
      <c r="E5" s="92">
        <v>2018</v>
      </c>
      <c r="F5" s="92">
        <v>2017</v>
      </c>
      <c r="G5" s="92">
        <v>2016</v>
      </c>
      <c r="H5" s="92">
        <v>2015</v>
      </c>
      <c r="I5" s="93">
        <v>2014</v>
      </c>
      <c r="P5" s="32"/>
    </row>
    <row r="6" spans="1:16" ht="15" customHeight="1" x14ac:dyDescent="0.3">
      <c r="A6" s="94"/>
      <c r="B6" s="95"/>
      <c r="C6" s="95"/>
      <c r="D6" s="96"/>
      <c r="E6" s="96"/>
      <c r="F6" s="95"/>
      <c r="G6" s="95"/>
      <c r="H6" s="95"/>
      <c r="I6" s="97"/>
      <c r="P6" s="32"/>
    </row>
    <row r="7" spans="1:16" ht="15" customHeight="1" x14ac:dyDescent="0.3">
      <c r="A7" s="98" t="s">
        <v>44</v>
      </c>
      <c r="B7" s="95"/>
      <c r="C7" s="95"/>
      <c r="D7" s="96"/>
      <c r="E7" s="96"/>
      <c r="F7" s="95"/>
      <c r="G7" s="95"/>
      <c r="H7" s="95"/>
      <c r="I7" s="97"/>
      <c r="P7" s="32"/>
    </row>
    <row r="8" spans="1:16" ht="15" customHeight="1" x14ac:dyDescent="0.3">
      <c r="A8" s="98"/>
      <c r="B8" s="99" t="s">
        <v>112</v>
      </c>
      <c r="C8" s="95"/>
      <c r="D8" s="96"/>
      <c r="E8" s="96"/>
      <c r="F8" s="95"/>
      <c r="G8" s="95"/>
      <c r="H8" s="95"/>
      <c r="I8" s="97"/>
      <c r="P8" s="32"/>
    </row>
    <row r="9" spans="1:16" ht="15" customHeight="1" x14ac:dyDescent="0.3">
      <c r="A9" s="94"/>
      <c r="B9" s="95"/>
      <c r="C9" s="95" t="s">
        <v>114</v>
      </c>
      <c r="D9" s="100">
        <v>-8336.9008999999987</v>
      </c>
      <c r="E9" s="100">
        <v>-7156.6501699999999</v>
      </c>
      <c r="F9" s="100">
        <v>-6836</v>
      </c>
      <c r="G9" s="100">
        <v>-7817.6877299999996</v>
      </c>
      <c r="H9" s="100">
        <v>-3141</v>
      </c>
      <c r="I9" s="101">
        <v>-2066</v>
      </c>
      <c r="P9" s="32"/>
    </row>
    <row r="10" spans="1:16" ht="15" customHeight="1" x14ac:dyDescent="0.3">
      <c r="A10" s="102"/>
      <c r="B10" s="103"/>
      <c r="C10" s="103" t="s">
        <v>113</v>
      </c>
      <c r="D10" s="100">
        <v>-39898.749269999993</v>
      </c>
      <c r="E10" s="100">
        <v>-38812.946819999997</v>
      </c>
      <c r="F10" s="100">
        <v>-38779</v>
      </c>
      <c r="G10" s="100">
        <v>-37076.359823686777</v>
      </c>
      <c r="H10" s="100">
        <v>-39954</v>
      </c>
      <c r="I10" s="101">
        <v>-37449</v>
      </c>
      <c r="P10" s="32"/>
    </row>
    <row r="11" spans="1:16" ht="15" customHeight="1" x14ac:dyDescent="0.35">
      <c r="A11" s="104"/>
      <c r="B11" s="105"/>
      <c r="C11" s="105" t="s">
        <v>13</v>
      </c>
      <c r="D11" s="106">
        <v>-48235.650169999994</v>
      </c>
      <c r="E11" s="106">
        <v>-45969.596990000005</v>
      </c>
      <c r="F11" s="106">
        <v>-45615</v>
      </c>
      <c r="G11" s="106">
        <v>-44894.047553686774</v>
      </c>
      <c r="H11" s="106">
        <v>-43095</v>
      </c>
      <c r="I11" s="107">
        <v>-39514</v>
      </c>
      <c r="P11" s="32"/>
    </row>
    <row r="12" spans="1:16" ht="15" customHeight="1" x14ac:dyDescent="0.3">
      <c r="A12" s="94"/>
      <c r="B12" s="95"/>
      <c r="C12" s="95"/>
      <c r="D12" s="95"/>
      <c r="E12" s="95"/>
      <c r="F12" s="95"/>
      <c r="G12" s="95"/>
      <c r="H12" s="95" t="s">
        <v>16</v>
      </c>
      <c r="I12" s="97" t="s">
        <v>16</v>
      </c>
      <c r="P12" s="32"/>
    </row>
    <row r="13" spans="1:16" ht="15" customHeight="1" x14ac:dyDescent="0.35">
      <c r="A13" s="94"/>
      <c r="B13" s="99" t="s">
        <v>115</v>
      </c>
      <c r="C13" s="95"/>
      <c r="D13" s="108">
        <v>-5.6649999999999999E-2</v>
      </c>
      <c r="E13" s="108">
        <v>-0.19549</v>
      </c>
      <c r="F13" s="108">
        <v>-77</v>
      </c>
      <c r="G13" s="108">
        <v>0</v>
      </c>
      <c r="H13" s="108">
        <v>0</v>
      </c>
      <c r="I13" s="109">
        <v>0</v>
      </c>
      <c r="P13" s="32"/>
    </row>
    <row r="14" spans="1:16" ht="15" customHeight="1" x14ac:dyDescent="0.3">
      <c r="A14" s="94"/>
      <c r="B14" s="95"/>
      <c r="C14" s="95"/>
      <c r="D14" s="95"/>
      <c r="E14" s="95"/>
      <c r="F14" s="95"/>
      <c r="G14" s="95"/>
      <c r="H14" s="95"/>
      <c r="I14" s="97"/>
      <c r="P14" s="32"/>
    </row>
    <row r="15" spans="1:16" ht="15" customHeight="1" x14ac:dyDescent="0.3">
      <c r="A15" s="94"/>
      <c r="B15" s="99" t="s">
        <v>116</v>
      </c>
      <c r="C15" s="95"/>
      <c r="D15" s="95"/>
      <c r="E15" s="95"/>
      <c r="F15" s="95"/>
      <c r="G15" s="95"/>
      <c r="H15" s="95" t="s">
        <v>16</v>
      </c>
      <c r="I15" s="97" t="s">
        <v>16</v>
      </c>
      <c r="P15" s="32"/>
    </row>
    <row r="16" spans="1:16" ht="15" customHeight="1" x14ac:dyDescent="0.3">
      <c r="A16" s="94"/>
      <c r="B16" s="95"/>
      <c r="C16" s="95" t="s">
        <v>117</v>
      </c>
      <c r="D16" s="100">
        <v>-35925.029299999995</v>
      </c>
      <c r="E16" s="100">
        <v>-30324.34924</v>
      </c>
      <c r="F16" s="100">
        <v>-31824</v>
      </c>
      <c r="G16" s="100">
        <v>-37436.70279100912</v>
      </c>
      <c r="H16" s="100">
        <v>-38237</v>
      </c>
      <c r="I16" s="101">
        <v>-40944</v>
      </c>
      <c r="P16" s="7"/>
    </row>
    <row r="17" spans="1:9" ht="15" customHeight="1" x14ac:dyDescent="0.3">
      <c r="A17" s="102"/>
      <c r="B17" s="103"/>
      <c r="C17" s="103" t="s">
        <v>122</v>
      </c>
      <c r="D17" s="100">
        <v>-2637.7042700000002</v>
      </c>
      <c r="E17" s="100">
        <v>-3911.1051499999999</v>
      </c>
      <c r="F17" s="100">
        <v>-2941</v>
      </c>
      <c r="G17" s="100">
        <v>-3231.3928299999998</v>
      </c>
      <c r="H17" s="100">
        <v>-3403</v>
      </c>
      <c r="I17" s="101">
        <v>-3326</v>
      </c>
    </row>
    <row r="18" spans="1:9" ht="15" customHeight="1" x14ac:dyDescent="0.35">
      <c r="A18" s="104"/>
      <c r="B18" s="105"/>
      <c r="C18" s="105" t="s">
        <v>13</v>
      </c>
      <c r="D18" s="106">
        <v>-38562.733569999997</v>
      </c>
      <c r="E18" s="106">
        <v>-34235.454389999999</v>
      </c>
      <c r="F18" s="106">
        <v>-34765</v>
      </c>
      <c r="G18" s="106">
        <v>-40668.095621009117</v>
      </c>
      <c r="H18" s="106">
        <v>-41640</v>
      </c>
      <c r="I18" s="107">
        <v>-44270</v>
      </c>
    </row>
    <row r="19" spans="1:9" ht="15" customHeight="1" x14ac:dyDescent="0.3">
      <c r="A19" s="94"/>
      <c r="B19" s="95"/>
      <c r="C19" s="95"/>
      <c r="D19" s="100"/>
      <c r="E19" s="100"/>
      <c r="F19" s="100"/>
      <c r="G19" s="100"/>
      <c r="H19" s="100" t="s">
        <v>16</v>
      </c>
      <c r="I19" s="101" t="s">
        <v>16</v>
      </c>
    </row>
    <row r="20" spans="1:9" ht="15" customHeight="1" x14ac:dyDescent="0.35">
      <c r="A20" s="94"/>
      <c r="B20" s="99" t="s">
        <v>118</v>
      </c>
      <c r="C20" s="99"/>
      <c r="D20" s="108">
        <v>7005.6669199999997</v>
      </c>
      <c r="E20" s="108">
        <v>6668.2948200000001</v>
      </c>
      <c r="F20" s="108">
        <v>6115</v>
      </c>
      <c r="G20" s="108">
        <v>5969.0744699999996</v>
      </c>
      <c r="H20" s="108">
        <v>7242</v>
      </c>
      <c r="I20" s="109">
        <v>6099</v>
      </c>
    </row>
    <row r="21" spans="1:9" ht="15" customHeight="1" x14ac:dyDescent="0.35">
      <c r="A21" s="94"/>
      <c r="B21" s="99" t="s">
        <v>119</v>
      </c>
      <c r="C21" s="99"/>
      <c r="D21" s="108">
        <v>-19037.39545</v>
      </c>
      <c r="E21" s="108">
        <v>-18655.030049999998</v>
      </c>
      <c r="F21" s="108">
        <v>-20014</v>
      </c>
      <c r="G21" s="108">
        <v>-17718.563778057578</v>
      </c>
      <c r="H21" s="108">
        <v>-14437</v>
      </c>
      <c r="I21" s="109">
        <v>-18044</v>
      </c>
    </row>
    <row r="22" spans="1:9" ht="15" customHeight="1" x14ac:dyDescent="0.35">
      <c r="A22" s="94"/>
      <c r="B22" s="99" t="s">
        <v>120</v>
      </c>
      <c r="C22" s="99"/>
      <c r="D22" s="108">
        <v>534.80575999999996</v>
      </c>
      <c r="E22" s="108">
        <v>488.20706000000001</v>
      </c>
      <c r="F22" s="108">
        <v>467</v>
      </c>
      <c r="G22" s="108">
        <v>596.64350000000002</v>
      </c>
      <c r="H22" s="108">
        <v>537</v>
      </c>
      <c r="I22" s="109">
        <v>648</v>
      </c>
    </row>
    <row r="23" spans="1:9" ht="15" customHeight="1" x14ac:dyDescent="0.35">
      <c r="A23" s="102"/>
      <c r="B23" s="110" t="s">
        <v>121</v>
      </c>
      <c r="C23" s="110"/>
      <c r="D23" s="108">
        <v>-3908.6599700000002</v>
      </c>
      <c r="E23" s="108">
        <v>-2946.3258800000003</v>
      </c>
      <c r="F23" s="108">
        <v>-2738</v>
      </c>
      <c r="G23" s="108">
        <v>-2957.0718372465199</v>
      </c>
      <c r="H23" s="108">
        <v>-2472</v>
      </c>
      <c r="I23" s="109">
        <v>-3319</v>
      </c>
    </row>
    <row r="24" spans="1:9" ht="15" customHeight="1" x14ac:dyDescent="0.3">
      <c r="A24" s="102"/>
      <c r="B24" s="110"/>
      <c r="C24" s="110"/>
      <c r="D24" s="100"/>
      <c r="E24" s="100"/>
      <c r="F24" s="100"/>
      <c r="G24" s="100"/>
      <c r="H24" s="100"/>
      <c r="I24" s="101"/>
    </row>
    <row r="25" spans="1:9" ht="15" customHeight="1" x14ac:dyDescent="0.35">
      <c r="A25" s="104"/>
      <c r="B25" s="105" t="s">
        <v>13</v>
      </c>
      <c r="C25" s="105"/>
      <c r="D25" s="106">
        <v>-102204.02313</v>
      </c>
      <c r="E25" s="106">
        <v>-94650.100940000004</v>
      </c>
      <c r="F25" s="106">
        <v>-96550</v>
      </c>
      <c r="G25" s="106">
        <v>-99672.060819999999</v>
      </c>
      <c r="H25" s="106">
        <v>-93866</v>
      </c>
      <c r="I25" s="107">
        <v>-98401</v>
      </c>
    </row>
    <row r="26" spans="1:9" ht="15" customHeight="1" x14ac:dyDescent="0.3">
      <c r="A26" s="111"/>
      <c r="B26" s="112"/>
      <c r="C26" s="112"/>
      <c r="D26" s="112"/>
      <c r="E26" s="112"/>
      <c r="F26" s="112"/>
      <c r="G26" s="112"/>
      <c r="H26" s="112"/>
      <c r="I26" s="113"/>
    </row>
    <row r="27" spans="1:9" ht="15" customHeight="1" x14ac:dyDescent="0.25"/>
    <row r="28" spans="1:9" ht="15" customHeight="1" x14ac:dyDescent="0.25"/>
    <row r="29" spans="1:9" ht="15" customHeight="1" x14ac:dyDescent="0.25">
      <c r="C29" s="114"/>
      <c r="D29" s="114"/>
      <c r="E29" s="114"/>
      <c r="F29" s="114"/>
      <c r="G29" s="114"/>
      <c r="H29" s="114"/>
      <c r="I29" s="114"/>
    </row>
    <row r="30" spans="1:9" ht="15" customHeight="1" x14ac:dyDescent="0.35">
      <c r="A30" s="66" t="s">
        <v>123</v>
      </c>
    </row>
    <row r="31" spans="1:9" ht="15" customHeight="1" x14ac:dyDescent="0.3">
      <c r="A31" s="57" t="s">
        <v>57</v>
      </c>
      <c r="B31" s="85"/>
      <c r="C31" s="85"/>
      <c r="D31" s="85"/>
      <c r="E31" s="85"/>
      <c r="F31" s="85"/>
      <c r="G31" s="85"/>
      <c r="H31" s="82" t="s">
        <v>246</v>
      </c>
      <c r="I31" s="85"/>
    </row>
    <row r="32" spans="1:9" ht="15" customHeight="1" x14ac:dyDescent="0.3">
      <c r="A32" s="85"/>
      <c r="B32" s="85"/>
      <c r="C32" s="85"/>
      <c r="D32" s="85"/>
      <c r="E32" s="85"/>
      <c r="F32" s="85"/>
      <c r="G32" s="85"/>
      <c r="H32" s="85"/>
      <c r="I32" s="85"/>
    </row>
    <row r="33" spans="1:9" ht="15" customHeight="1" x14ac:dyDescent="0.3">
      <c r="A33" s="86" t="s">
        <v>59</v>
      </c>
      <c r="B33" s="87"/>
      <c r="C33" s="87"/>
      <c r="D33" s="88" t="s">
        <v>60</v>
      </c>
      <c r="E33" s="87"/>
      <c r="F33" s="87"/>
      <c r="G33" s="88"/>
      <c r="H33" s="87"/>
      <c r="I33" s="89"/>
    </row>
    <row r="34" spans="1:9" ht="15" customHeight="1" x14ac:dyDescent="0.3">
      <c r="A34" s="90"/>
      <c r="B34" s="91"/>
      <c r="C34" s="91"/>
      <c r="D34" s="92">
        <v>2019</v>
      </c>
      <c r="E34" s="92">
        <v>2018</v>
      </c>
      <c r="F34" s="92">
        <v>2017</v>
      </c>
      <c r="G34" s="92">
        <v>2016</v>
      </c>
      <c r="H34" s="92">
        <v>2015</v>
      </c>
      <c r="I34" s="93">
        <v>2014</v>
      </c>
    </row>
    <row r="35" spans="1:9" ht="15" customHeight="1" x14ac:dyDescent="0.3">
      <c r="A35" s="94"/>
      <c r="B35" s="95"/>
      <c r="C35" s="95"/>
      <c r="D35" s="96"/>
      <c r="E35" s="96"/>
      <c r="F35" s="95"/>
      <c r="G35" s="95"/>
      <c r="H35" s="95"/>
      <c r="I35" s="97"/>
    </row>
    <row r="36" spans="1:9" ht="15" customHeight="1" x14ac:dyDescent="0.3">
      <c r="A36" s="98" t="s">
        <v>76</v>
      </c>
      <c r="B36" s="95"/>
      <c r="C36" s="95"/>
      <c r="D36" s="96"/>
      <c r="E36" s="96"/>
      <c r="F36" s="95"/>
      <c r="G36" s="95"/>
      <c r="H36" s="95"/>
      <c r="I36" s="97"/>
    </row>
    <row r="37" spans="1:9" ht="15" customHeight="1" x14ac:dyDescent="0.3">
      <c r="A37" s="98"/>
      <c r="B37" s="99" t="s">
        <v>124</v>
      </c>
      <c r="C37" s="95"/>
      <c r="D37" s="96"/>
      <c r="E37" s="96"/>
      <c r="F37" s="95"/>
      <c r="G37" s="95"/>
      <c r="H37" s="95"/>
      <c r="I37" s="97"/>
    </row>
    <row r="38" spans="1:9" ht="15" customHeight="1" x14ac:dyDescent="0.3">
      <c r="A38" s="94"/>
      <c r="B38" s="95"/>
      <c r="C38" s="95" t="s">
        <v>125</v>
      </c>
      <c r="D38" s="100">
        <v>-8336.9008999999987</v>
      </c>
      <c r="E38" s="100">
        <v>-7156.6501699999999</v>
      </c>
      <c r="F38" s="100">
        <v>-6836</v>
      </c>
      <c r="G38" s="100">
        <v>-7817.6877299999996</v>
      </c>
      <c r="H38" s="100">
        <v>-3141</v>
      </c>
      <c r="I38" s="101">
        <v>-2066</v>
      </c>
    </row>
    <row r="39" spans="1:9" ht="15" customHeight="1" x14ac:dyDescent="0.3">
      <c r="A39" s="102"/>
      <c r="B39" s="103"/>
      <c r="C39" s="103" t="s">
        <v>126</v>
      </c>
      <c r="D39" s="100">
        <v>-39898.749269999993</v>
      </c>
      <c r="E39" s="100">
        <v>-38812.946819999997</v>
      </c>
      <c r="F39" s="100">
        <v>-38779</v>
      </c>
      <c r="G39" s="100">
        <v>-37076.359823686777</v>
      </c>
      <c r="H39" s="100">
        <v>-39954</v>
      </c>
      <c r="I39" s="101">
        <v>-37449</v>
      </c>
    </row>
    <row r="40" spans="1:9" ht="15" customHeight="1" x14ac:dyDescent="0.35">
      <c r="A40" s="104"/>
      <c r="B40" s="105"/>
      <c r="C40" s="105" t="s">
        <v>65</v>
      </c>
      <c r="D40" s="106">
        <v>-48235.650169999994</v>
      </c>
      <c r="E40" s="106">
        <v>-45969.596990000005</v>
      </c>
      <c r="F40" s="106">
        <v>-45615</v>
      </c>
      <c r="G40" s="106">
        <v>-44894.047553686774</v>
      </c>
      <c r="H40" s="106">
        <v>-43095</v>
      </c>
      <c r="I40" s="107">
        <v>-39514</v>
      </c>
    </row>
    <row r="41" spans="1:9" ht="15" customHeight="1" x14ac:dyDescent="0.3">
      <c r="A41" s="94"/>
      <c r="B41" s="95"/>
      <c r="C41" s="95"/>
      <c r="D41" s="95"/>
      <c r="E41" s="95"/>
      <c r="F41" s="95"/>
      <c r="G41" s="95"/>
      <c r="H41" s="95" t="s">
        <v>16</v>
      </c>
      <c r="I41" s="97" t="s">
        <v>16</v>
      </c>
    </row>
    <row r="42" spans="1:9" ht="15" customHeight="1" x14ac:dyDescent="0.35">
      <c r="A42" s="94"/>
      <c r="B42" s="99" t="s">
        <v>127</v>
      </c>
      <c r="C42" s="95"/>
      <c r="D42" s="108">
        <v>-5.6649999999999999E-2</v>
      </c>
      <c r="E42" s="108">
        <v>-0.19549</v>
      </c>
      <c r="F42" s="108">
        <v>-77</v>
      </c>
      <c r="G42" s="108">
        <v>0</v>
      </c>
      <c r="H42" s="108">
        <v>0</v>
      </c>
      <c r="I42" s="109">
        <v>0</v>
      </c>
    </row>
    <row r="43" spans="1:9" ht="15" customHeight="1" x14ac:dyDescent="0.3">
      <c r="A43" s="94"/>
      <c r="B43" s="95"/>
      <c r="C43" s="95"/>
      <c r="D43" s="95"/>
      <c r="E43" s="95"/>
      <c r="F43" s="95"/>
      <c r="G43" s="95"/>
      <c r="H43" s="95"/>
      <c r="I43" s="97"/>
    </row>
    <row r="44" spans="1:9" ht="15" customHeight="1" x14ac:dyDescent="0.3">
      <c r="A44" s="94"/>
      <c r="B44" s="99" t="s">
        <v>128</v>
      </c>
      <c r="C44" s="95"/>
      <c r="D44" s="95"/>
      <c r="E44" s="95"/>
      <c r="F44" s="95"/>
      <c r="G44" s="95"/>
      <c r="H44" s="95" t="s">
        <v>16</v>
      </c>
      <c r="I44" s="97" t="s">
        <v>16</v>
      </c>
    </row>
    <row r="45" spans="1:9" ht="15" customHeight="1" x14ac:dyDescent="0.3">
      <c r="A45" s="94"/>
      <c r="B45" s="95"/>
      <c r="C45" s="95" t="s">
        <v>129</v>
      </c>
      <c r="D45" s="100">
        <v>-35925.029299999995</v>
      </c>
      <c r="E45" s="100">
        <v>-30324.34924</v>
      </c>
      <c r="F45" s="100">
        <v>-31824</v>
      </c>
      <c r="G45" s="100">
        <v>-37436.70279100912</v>
      </c>
      <c r="H45" s="100">
        <v>-38237</v>
      </c>
      <c r="I45" s="101">
        <v>-40944</v>
      </c>
    </row>
    <row r="46" spans="1:9" ht="15" customHeight="1" x14ac:dyDescent="0.3">
      <c r="A46" s="102"/>
      <c r="B46" s="103"/>
      <c r="C46" s="103" t="s">
        <v>130</v>
      </c>
      <c r="D46" s="100">
        <v>-2637.7042700000002</v>
      </c>
      <c r="E46" s="100">
        <v>-3911.1051499999999</v>
      </c>
      <c r="F46" s="100">
        <v>-2941</v>
      </c>
      <c r="G46" s="100">
        <v>-3231.3928299999998</v>
      </c>
      <c r="H46" s="100">
        <v>-3403</v>
      </c>
      <c r="I46" s="101">
        <v>-3326</v>
      </c>
    </row>
    <row r="47" spans="1:9" ht="15" customHeight="1" x14ac:dyDescent="0.35">
      <c r="A47" s="104"/>
      <c r="B47" s="105"/>
      <c r="C47" s="105" t="s">
        <v>65</v>
      </c>
      <c r="D47" s="106">
        <v>-38562.733569999997</v>
      </c>
      <c r="E47" s="106">
        <v>-34235.454389999999</v>
      </c>
      <c r="F47" s="106">
        <v>-34765</v>
      </c>
      <c r="G47" s="106">
        <v>-40668.095621009117</v>
      </c>
      <c r="H47" s="106">
        <v>-41640</v>
      </c>
      <c r="I47" s="107">
        <v>-44270</v>
      </c>
    </row>
    <row r="48" spans="1:9" ht="15" customHeight="1" x14ac:dyDescent="0.3">
      <c r="A48" s="94"/>
      <c r="B48" s="95"/>
      <c r="C48" s="95"/>
      <c r="D48" s="100"/>
      <c r="E48" s="100"/>
      <c r="F48" s="100"/>
      <c r="G48" s="100"/>
      <c r="H48" s="100" t="s">
        <v>16</v>
      </c>
      <c r="I48" s="101" t="s">
        <v>16</v>
      </c>
    </row>
    <row r="49" spans="1:9" ht="15" customHeight="1" x14ac:dyDescent="0.35">
      <c r="A49" s="94"/>
      <c r="B49" s="99" t="s">
        <v>131</v>
      </c>
      <c r="C49" s="99"/>
      <c r="D49" s="108">
        <v>7005.6669199999997</v>
      </c>
      <c r="E49" s="108">
        <v>6668.2948200000001</v>
      </c>
      <c r="F49" s="108">
        <v>6115</v>
      </c>
      <c r="G49" s="108">
        <v>5969.0744699999996</v>
      </c>
      <c r="H49" s="108">
        <v>7242</v>
      </c>
      <c r="I49" s="109">
        <v>6099</v>
      </c>
    </row>
    <row r="50" spans="1:9" ht="15" customHeight="1" x14ac:dyDescent="0.35">
      <c r="A50" s="94"/>
      <c r="B50" s="99" t="s">
        <v>132</v>
      </c>
      <c r="C50" s="99"/>
      <c r="D50" s="108">
        <v>-19037.39545</v>
      </c>
      <c r="E50" s="108">
        <v>-18655.030049999998</v>
      </c>
      <c r="F50" s="108">
        <v>-20014</v>
      </c>
      <c r="G50" s="108">
        <v>-17718.563778057578</v>
      </c>
      <c r="H50" s="108">
        <v>-14437</v>
      </c>
      <c r="I50" s="109">
        <v>-18044</v>
      </c>
    </row>
    <row r="51" spans="1:9" ht="15" customHeight="1" x14ac:dyDescent="0.35">
      <c r="A51" s="94"/>
      <c r="B51" s="99" t="s">
        <v>133</v>
      </c>
      <c r="C51" s="99"/>
      <c r="D51" s="108">
        <v>534.80575999999996</v>
      </c>
      <c r="E51" s="108">
        <v>488.20706000000001</v>
      </c>
      <c r="F51" s="108">
        <v>467</v>
      </c>
      <c r="G51" s="108">
        <v>596.64350000000002</v>
      </c>
      <c r="H51" s="108">
        <v>537</v>
      </c>
      <c r="I51" s="109">
        <v>648</v>
      </c>
    </row>
    <row r="52" spans="1:9" ht="15" customHeight="1" x14ac:dyDescent="0.35">
      <c r="A52" s="102"/>
      <c r="B52" s="110" t="s">
        <v>134</v>
      </c>
      <c r="C52" s="110"/>
      <c r="D52" s="108">
        <v>-3908.6599700000002</v>
      </c>
      <c r="E52" s="108">
        <v>-2946.3258800000003</v>
      </c>
      <c r="F52" s="108">
        <v>-2738</v>
      </c>
      <c r="G52" s="108">
        <v>-2957.0718372465199</v>
      </c>
      <c r="H52" s="108">
        <v>-2472</v>
      </c>
      <c r="I52" s="109">
        <v>-3319</v>
      </c>
    </row>
    <row r="53" spans="1:9" ht="15" customHeight="1" x14ac:dyDescent="0.3">
      <c r="A53" s="102"/>
      <c r="B53" s="110"/>
      <c r="C53" s="110"/>
      <c r="D53" s="100"/>
      <c r="E53" s="100"/>
      <c r="F53" s="100"/>
      <c r="G53" s="100"/>
      <c r="H53" s="100"/>
      <c r="I53" s="101"/>
    </row>
    <row r="54" spans="1:9" ht="15" customHeight="1" x14ac:dyDescent="0.35">
      <c r="A54" s="104"/>
      <c r="B54" s="105" t="s">
        <v>65</v>
      </c>
      <c r="C54" s="105"/>
      <c r="D54" s="106">
        <v>-102204.02313</v>
      </c>
      <c r="E54" s="106">
        <v>-94650.100940000004</v>
      </c>
      <c r="F54" s="106">
        <v>-96550</v>
      </c>
      <c r="G54" s="106">
        <v>-99672.060819999999</v>
      </c>
      <c r="H54" s="106">
        <v>-93866</v>
      </c>
      <c r="I54" s="107">
        <v>-98401</v>
      </c>
    </row>
    <row r="55" spans="1:9" ht="15" customHeight="1" x14ac:dyDescent="0.3">
      <c r="A55" s="111"/>
      <c r="B55" s="112"/>
      <c r="C55" s="112"/>
      <c r="D55" s="112"/>
      <c r="E55" s="112"/>
      <c r="F55" s="112"/>
      <c r="G55" s="112"/>
      <c r="H55" s="112"/>
      <c r="I55" s="113"/>
    </row>
    <row r="57" spans="1:9" x14ac:dyDescent="0.25">
      <c r="C57" s="114"/>
      <c r="D57" s="114"/>
      <c r="E57" s="114"/>
      <c r="F57" s="114"/>
      <c r="G57" s="114"/>
      <c r="H57" s="114"/>
      <c r="I57" s="114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58" fitToHeight="2" orientation="portrait" r:id="rId1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B266-2EA5-445F-A414-987DB58A957B}">
  <sheetPr codeName="Sheet4">
    <pageSetUpPr fitToPage="1"/>
  </sheetPr>
  <dimension ref="A1:T103"/>
  <sheetViews>
    <sheetView zoomScale="80" zoomScaleNormal="80" workbookViewId="0">
      <selection activeCell="A3" sqref="A3"/>
    </sheetView>
  </sheetViews>
  <sheetFormatPr defaultColWidth="8" defaultRowHeight="12.5" x14ac:dyDescent="0.25"/>
  <cols>
    <col min="1" max="1" width="2.26953125" style="79" customWidth="1"/>
    <col min="2" max="2" width="3" style="79" customWidth="1"/>
    <col min="3" max="3" width="71.26953125" style="79" customWidth="1"/>
    <col min="4" max="9" width="16.54296875" style="79" customWidth="1"/>
    <col min="10" max="16384" width="8" style="79"/>
  </cols>
  <sheetData>
    <row r="1" spans="1:20" ht="15" customHeight="1" x14ac:dyDescent="0.35">
      <c r="A1" s="78" t="s">
        <v>135</v>
      </c>
      <c r="B1" s="78"/>
      <c r="C1" s="78"/>
      <c r="D1" s="78"/>
      <c r="E1" s="78"/>
      <c r="F1" s="78"/>
      <c r="G1" s="78"/>
    </row>
    <row r="2" spans="1:20" ht="15" customHeight="1" x14ac:dyDescent="0.35">
      <c r="A2" s="80" t="s">
        <v>1</v>
      </c>
      <c r="B2" s="81"/>
      <c r="C2" s="81"/>
      <c r="D2" s="81"/>
      <c r="E2" s="81"/>
      <c r="F2" s="81"/>
      <c r="G2" s="81"/>
      <c r="H2" s="82" t="s">
        <v>247</v>
      </c>
      <c r="I2" s="85"/>
    </row>
    <row r="3" spans="1:20" ht="15" customHeight="1" x14ac:dyDescent="0.35">
      <c r="A3" s="81"/>
      <c r="B3" s="81"/>
      <c r="C3" s="81"/>
      <c r="D3" s="81"/>
      <c r="E3" s="81"/>
      <c r="F3" s="81"/>
      <c r="G3" s="81"/>
      <c r="H3" s="85"/>
      <c r="I3" s="85"/>
    </row>
    <row r="4" spans="1:20" ht="15" customHeight="1" x14ac:dyDescent="0.3">
      <c r="A4" s="86" t="s">
        <v>2</v>
      </c>
      <c r="B4" s="87"/>
      <c r="C4" s="87"/>
      <c r="D4" s="88" t="s">
        <v>3</v>
      </c>
      <c r="E4" s="87"/>
      <c r="F4" s="87"/>
      <c r="G4" s="88"/>
      <c r="H4" s="87"/>
      <c r="I4" s="89"/>
    </row>
    <row r="5" spans="1:20" ht="15" customHeight="1" x14ac:dyDescent="0.3">
      <c r="A5" s="90"/>
      <c r="B5" s="91"/>
      <c r="C5" s="91"/>
      <c r="D5" s="92">
        <v>2019</v>
      </c>
      <c r="E5" s="92">
        <v>2018</v>
      </c>
      <c r="F5" s="92">
        <v>2017</v>
      </c>
      <c r="G5" s="92">
        <v>2016</v>
      </c>
      <c r="H5" s="92">
        <v>2015</v>
      </c>
      <c r="I5" s="93">
        <v>2014</v>
      </c>
    </row>
    <row r="6" spans="1:20" ht="15" customHeight="1" x14ac:dyDescent="0.3">
      <c r="A6" s="98"/>
      <c r="B6" s="103"/>
      <c r="C6" s="103"/>
      <c r="D6" s="96"/>
      <c r="E6" s="96"/>
      <c r="F6" s="100"/>
      <c r="G6" s="100"/>
      <c r="H6" s="100" t="s">
        <v>16</v>
      </c>
      <c r="I6" s="101" t="s">
        <v>16</v>
      </c>
      <c r="K6" s="115"/>
      <c r="L6" s="115"/>
      <c r="M6" s="115"/>
      <c r="N6" s="115"/>
      <c r="O6" s="115"/>
      <c r="R6" s="115"/>
      <c r="S6" s="115"/>
      <c r="T6" s="115"/>
    </row>
    <row r="7" spans="1:20" ht="15" customHeight="1" x14ac:dyDescent="0.3">
      <c r="A7" s="98" t="s">
        <v>136</v>
      </c>
      <c r="B7" s="103"/>
      <c r="C7" s="103"/>
      <c r="D7" s="96"/>
      <c r="E7" s="96"/>
      <c r="F7" s="100"/>
      <c r="G7" s="100"/>
      <c r="H7" s="100" t="s">
        <v>16</v>
      </c>
      <c r="I7" s="101" t="s">
        <v>16</v>
      </c>
      <c r="K7" s="115"/>
      <c r="L7" s="115"/>
      <c r="M7" s="115"/>
      <c r="N7" s="115"/>
      <c r="O7" s="115"/>
      <c r="R7" s="115"/>
      <c r="S7" s="115"/>
      <c r="T7" s="115"/>
    </row>
    <row r="8" spans="1:20" ht="15" customHeight="1" x14ac:dyDescent="0.3">
      <c r="A8" s="98"/>
      <c r="B8" s="110" t="s">
        <v>137</v>
      </c>
      <c r="C8" s="103"/>
      <c r="D8" s="96"/>
      <c r="E8" s="96"/>
      <c r="F8" s="100"/>
      <c r="G8" s="100"/>
      <c r="H8" s="100" t="s">
        <v>16</v>
      </c>
      <c r="I8" s="101" t="s">
        <v>16</v>
      </c>
      <c r="K8" s="115"/>
      <c r="L8" s="115"/>
      <c r="M8" s="115"/>
      <c r="N8" s="115"/>
      <c r="O8" s="115"/>
      <c r="R8" s="115"/>
      <c r="S8" s="115"/>
      <c r="T8" s="115"/>
    </row>
    <row r="9" spans="1:20" ht="15" customHeight="1" x14ac:dyDescent="0.3">
      <c r="A9" s="94"/>
      <c r="B9" s="103"/>
      <c r="C9" s="103" t="s">
        <v>138</v>
      </c>
      <c r="D9" s="100">
        <v>-105577.09933</v>
      </c>
      <c r="E9" s="100">
        <v>-106843.87714</v>
      </c>
      <c r="F9" s="100">
        <v>-106677</v>
      </c>
      <c r="G9" s="100">
        <v>-98422.173230783679</v>
      </c>
      <c r="H9" s="100">
        <v>-99883</v>
      </c>
      <c r="I9" s="101">
        <v>-97184</v>
      </c>
      <c r="K9" s="115"/>
      <c r="L9" s="115"/>
      <c r="M9" s="115"/>
      <c r="N9" s="115"/>
      <c r="O9" s="115"/>
      <c r="R9" s="115"/>
      <c r="S9" s="115"/>
      <c r="T9" s="115"/>
    </row>
    <row r="10" spans="1:20" ht="15" customHeight="1" x14ac:dyDescent="0.3">
      <c r="A10" s="94"/>
      <c r="B10" s="103"/>
      <c r="C10" s="103" t="s">
        <v>139</v>
      </c>
      <c r="D10" s="100">
        <v>-117787.53187999999</v>
      </c>
      <c r="E10" s="100">
        <v>-121734.61702999999</v>
      </c>
      <c r="F10" s="100">
        <v>-125252</v>
      </c>
      <c r="G10" s="100">
        <v>-119101.51162769952</v>
      </c>
      <c r="H10" s="100">
        <v>-127254</v>
      </c>
      <c r="I10" s="101">
        <v>-125991</v>
      </c>
      <c r="K10" s="115"/>
      <c r="L10" s="115"/>
      <c r="M10" s="115"/>
      <c r="N10" s="115"/>
      <c r="O10" s="115"/>
      <c r="R10" s="115"/>
      <c r="S10" s="115"/>
      <c r="T10" s="115"/>
    </row>
    <row r="11" spans="1:20" ht="15" customHeight="1" x14ac:dyDescent="0.3">
      <c r="A11" s="94"/>
      <c r="B11" s="103"/>
      <c r="C11" s="103" t="s">
        <v>140</v>
      </c>
      <c r="D11" s="100">
        <v>-761.91408999999999</v>
      </c>
      <c r="E11" s="100">
        <v>-963.1170800000001</v>
      </c>
      <c r="F11" s="100">
        <v>-692</v>
      </c>
      <c r="G11" s="100">
        <v>-361.30060946097694</v>
      </c>
      <c r="H11" s="100"/>
      <c r="I11" s="101"/>
      <c r="K11" s="115"/>
      <c r="L11" s="115"/>
      <c r="M11" s="115"/>
      <c r="N11" s="115"/>
      <c r="O11" s="115"/>
      <c r="R11" s="115"/>
      <c r="S11" s="115"/>
      <c r="T11" s="115"/>
    </row>
    <row r="12" spans="1:20" ht="15" customHeight="1" x14ac:dyDescent="0.3">
      <c r="A12" s="116"/>
      <c r="B12" s="117"/>
      <c r="C12" s="117" t="s">
        <v>141</v>
      </c>
      <c r="D12" s="118">
        <v>-7493.5623299999997</v>
      </c>
      <c r="E12" s="118">
        <v>-2777.7318500000001</v>
      </c>
      <c r="F12" s="118">
        <v>622</v>
      </c>
      <c r="G12" s="118">
        <v>-1413.0324299999202</v>
      </c>
      <c r="H12" s="118">
        <v>-1648</v>
      </c>
      <c r="I12" s="119">
        <v>-1950</v>
      </c>
      <c r="K12" s="115"/>
      <c r="L12" s="115"/>
      <c r="M12" s="115"/>
      <c r="N12" s="115"/>
      <c r="O12" s="115"/>
      <c r="R12" s="115"/>
      <c r="S12" s="115"/>
      <c r="T12" s="115"/>
    </row>
    <row r="13" spans="1:20" ht="15" customHeight="1" x14ac:dyDescent="0.35">
      <c r="A13" s="94"/>
      <c r="B13" s="120"/>
      <c r="C13" s="120" t="s">
        <v>13</v>
      </c>
      <c r="D13" s="108">
        <v>-231620.10765000002</v>
      </c>
      <c r="E13" s="108">
        <v>-232319.34310999999</v>
      </c>
      <c r="F13" s="108">
        <v>-231999</v>
      </c>
      <c r="G13" s="108">
        <v>-219298.01789794411</v>
      </c>
      <c r="H13" s="108">
        <v>-228785</v>
      </c>
      <c r="I13" s="109">
        <v>-225125</v>
      </c>
      <c r="K13" s="115"/>
      <c r="L13" s="115"/>
      <c r="M13" s="115"/>
      <c r="N13" s="115"/>
      <c r="O13" s="115"/>
      <c r="R13" s="115"/>
      <c r="S13" s="115"/>
      <c r="T13" s="115"/>
    </row>
    <row r="14" spans="1:20" ht="15" customHeight="1" x14ac:dyDescent="0.3">
      <c r="A14" s="94"/>
      <c r="B14" s="103"/>
      <c r="C14" s="103"/>
      <c r="D14" s="100"/>
      <c r="E14" s="100"/>
      <c r="F14" s="100"/>
      <c r="G14" s="100"/>
      <c r="H14" s="100"/>
      <c r="I14" s="101"/>
      <c r="K14" s="115"/>
      <c r="L14" s="115"/>
      <c r="M14" s="115"/>
      <c r="N14" s="115"/>
      <c r="O14" s="115"/>
      <c r="R14" s="115"/>
      <c r="S14" s="115"/>
      <c r="T14" s="115"/>
    </row>
    <row r="15" spans="1:20" ht="15" customHeight="1" x14ac:dyDescent="0.3">
      <c r="A15" s="94"/>
      <c r="B15" s="110" t="s">
        <v>142</v>
      </c>
      <c r="C15" s="103"/>
      <c r="D15" s="100"/>
      <c r="E15" s="100"/>
      <c r="F15" s="100"/>
      <c r="G15" s="100"/>
      <c r="H15" s="100" t="s">
        <v>16</v>
      </c>
      <c r="I15" s="101" t="s">
        <v>16</v>
      </c>
      <c r="K15" s="115"/>
      <c r="L15" s="115"/>
      <c r="M15" s="115"/>
      <c r="N15" s="115"/>
      <c r="O15" s="115"/>
      <c r="R15" s="115"/>
      <c r="S15" s="115"/>
      <c r="T15" s="115"/>
    </row>
    <row r="16" spans="1:20" ht="15" customHeight="1" x14ac:dyDescent="0.3">
      <c r="A16" s="94"/>
      <c r="B16" s="103"/>
      <c r="C16" s="103" t="s">
        <v>143</v>
      </c>
      <c r="D16" s="100">
        <v>-9603.4962400000004</v>
      </c>
      <c r="E16" s="100">
        <v>-11659.154229999998</v>
      </c>
      <c r="F16" s="100">
        <v>-10945</v>
      </c>
      <c r="G16" s="100">
        <v>-11700.566961011065</v>
      </c>
      <c r="H16" s="100">
        <v>-12947</v>
      </c>
      <c r="I16" s="101">
        <v>-10337</v>
      </c>
      <c r="K16" s="115"/>
      <c r="L16" s="115"/>
      <c r="M16" s="115"/>
      <c r="N16" s="115"/>
      <c r="O16" s="115"/>
      <c r="R16" s="115"/>
      <c r="S16" s="115"/>
      <c r="T16" s="115"/>
    </row>
    <row r="17" spans="1:20" ht="15" customHeight="1" x14ac:dyDescent="0.3">
      <c r="A17" s="94"/>
      <c r="B17" s="103"/>
      <c r="C17" s="103" t="s">
        <v>144</v>
      </c>
      <c r="D17" s="100">
        <v>-23182.616720000002</v>
      </c>
      <c r="E17" s="100">
        <v>-27387.333320000002</v>
      </c>
      <c r="F17" s="100">
        <v>-27038</v>
      </c>
      <c r="G17" s="100">
        <v>-32628.651656482129</v>
      </c>
      <c r="H17" s="100">
        <v>-33640</v>
      </c>
      <c r="I17" s="101">
        <v>-32780</v>
      </c>
      <c r="K17" s="115"/>
      <c r="L17" s="115"/>
      <c r="M17" s="115"/>
      <c r="N17" s="115"/>
      <c r="O17" s="115"/>
      <c r="R17" s="115"/>
      <c r="S17" s="115"/>
      <c r="T17" s="115"/>
    </row>
    <row r="18" spans="1:20" ht="15" customHeight="1" x14ac:dyDescent="0.3">
      <c r="A18" s="94"/>
      <c r="B18" s="103"/>
      <c r="C18" s="103" t="s">
        <v>145</v>
      </c>
      <c r="D18" s="100">
        <v>-140688.54952999999</v>
      </c>
      <c r="E18" s="100">
        <v>-143275.33588999999</v>
      </c>
      <c r="F18" s="100">
        <v>-141017</v>
      </c>
      <c r="G18" s="100">
        <v>-142801.8629660501</v>
      </c>
      <c r="H18" s="100">
        <v>-137870</v>
      </c>
      <c r="I18" s="101">
        <v>-138786</v>
      </c>
      <c r="K18" s="115"/>
      <c r="L18" s="115"/>
      <c r="M18" s="115"/>
      <c r="N18" s="115"/>
      <c r="O18" s="115"/>
      <c r="R18" s="115"/>
      <c r="S18" s="115"/>
      <c r="T18" s="115"/>
    </row>
    <row r="19" spans="1:20" ht="15" customHeight="1" x14ac:dyDescent="0.3">
      <c r="A19" s="94"/>
      <c r="B19" s="103"/>
      <c r="C19" s="103" t="s">
        <v>146</v>
      </c>
      <c r="D19" s="100">
        <v>-8046.4598100000003</v>
      </c>
      <c r="E19" s="100">
        <v>-7645.3292300000003</v>
      </c>
      <c r="F19" s="100">
        <v>-7543</v>
      </c>
      <c r="G19" s="100">
        <v>-6851.7761999999993</v>
      </c>
      <c r="H19" s="100"/>
      <c r="I19" s="101"/>
      <c r="K19" s="115"/>
      <c r="L19" s="115"/>
      <c r="M19" s="115"/>
      <c r="N19" s="115"/>
      <c r="O19" s="115"/>
      <c r="R19" s="115"/>
      <c r="S19" s="115"/>
      <c r="T19" s="115"/>
    </row>
    <row r="20" spans="1:20" ht="15" customHeight="1" x14ac:dyDescent="0.3">
      <c r="A20" s="94"/>
      <c r="B20" s="103"/>
      <c r="C20" s="103" t="s">
        <v>147</v>
      </c>
      <c r="D20" s="100">
        <v>-582.15602999999999</v>
      </c>
      <c r="E20" s="100">
        <v>-521.66729999999995</v>
      </c>
      <c r="F20" s="100">
        <v>-769</v>
      </c>
      <c r="G20" s="100">
        <v>-552.69059000770073</v>
      </c>
      <c r="H20" s="100">
        <v>-667</v>
      </c>
      <c r="I20" s="101">
        <v>-533</v>
      </c>
      <c r="K20" s="115"/>
      <c r="L20" s="115"/>
      <c r="M20" s="115"/>
      <c r="N20" s="115"/>
      <c r="O20" s="115"/>
      <c r="R20" s="115"/>
      <c r="S20" s="115"/>
      <c r="T20" s="115"/>
    </row>
    <row r="21" spans="1:20" ht="15" customHeight="1" x14ac:dyDescent="0.3">
      <c r="A21" s="94"/>
      <c r="B21" s="103"/>
      <c r="C21" s="103" t="s">
        <v>149</v>
      </c>
      <c r="D21" s="100">
        <v>-113.58899</v>
      </c>
      <c r="E21" s="100">
        <v>-71.292869999999994</v>
      </c>
      <c r="F21" s="100">
        <v>-104</v>
      </c>
      <c r="G21" s="100">
        <v>-162.8786469082068</v>
      </c>
      <c r="H21" s="100">
        <v>-74</v>
      </c>
      <c r="I21" s="101">
        <v>-213</v>
      </c>
      <c r="K21" s="115"/>
      <c r="L21" s="115"/>
      <c r="M21" s="115"/>
      <c r="N21" s="115"/>
      <c r="O21" s="115"/>
      <c r="R21" s="115"/>
      <c r="S21" s="115"/>
      <c r="T21" s="115"/>
    </row>
    <row r="22" spans="1:20" ht="15" customHeight="1" x14ac:dyDescent="0.3">
      <c r="A22" s="94"/>
      <c r="B22" s="103"/>
      <c r="C22" s="103" t="s">
        <v>148</v>
      </c>
      <c r="D22" s="100">
        <v>-13774.43009</v>
      </c>
      <c r="E22" s="100">
        <v>-14967.465350000002</v>
      </c>
      <c r="F22" s="100">
        <v>-16017</v>
      </c>
      <c r="G22" s="100">
        <v>-15930.094257867586</v>
      </c>
      <c r="H22" s="100">
        <v>-22792</v>
      </c>
      <c r="I22" s="101">
        <v>-23062</v>
      </c>
      <c r="K22" s="115"/>
      <c r="L22" s="115"/>
      <c r="M22" s="115"/>
      <c r="N22" s="115"/>
      <c r="O22" s="115"/>
      <c r="R22" s="115"/>
      <c r="S22" s="115"/>
      <c r="T22" s="115"/>
    </row>
    <row r="23" spans="1:20" ht="15" customHeight="1" x14ac:dyDescent="0.3">
      <c r="A23" s="116"/>
      <c r="B23" s="117"/>
      <c r="C23" s="117" t="s">
        <v>141</v>
      </c>
      <c r="D23" s="118">
        <v>-2411.4290699999997</v>
      </c>
      <c r="E23" s="118">
        <v>-2168.0975600000002</v>
      </c>
      <c r="F23" s="118">
        <v>-1561</v>
      </c>
      <c r="G23" s="118">
        <v>-886.6716837291109</v>
      </c>
      <c r="H23" s="118">
        <v>-2175</v>
      </c>
      <c r="I23" s="119">
        <v>-2175</v>
      </c>
      <c r="K23" s="115"/>
      <c r="L23" s="115"/>
      <c r="M23" s="115"/>
      <c r="N23" s="115"/>
      <c r="O23" s="115"/>
      <c r="R23" s="115"/>
      <c r="S23" s="115"/>
      <c r="T23" s="115"/>
    </row>
    <row r="24" spans="1:20" ht="15" customHeight="1" x14ac:dyDescent="0.35">
      <c r="A24" s="94"/>
      <c r="B24" s="120"/>
      <c r="C24" s="120" t="s">
        <v>13</v>
      </c>
      <c r="D24" s="108">
        <v>-198402.72649</v>
      </c>
      <c r="E24" s="108">
        <v>-207695.67573999998</v>
      </c>
      <c r="F24" s="108">
        <v>-204994</v>
      </c>
      <c r="G24" s="108">
        <v>-211515.19296205588</v>
      </c>
      <c r="H24" s="108">
        <v>-210165</v>
      </c>
      <c r="I24" s="109">
        <v>-207887</v>
      </c>
      <c r="K24" s="115"/>
      <c r="L24" s="115"/>
      <c r="M24" s="115"/>
      <c r="N24" s="115"/>
      <c r="O24" s="115"/>
      <c r="R24" s="115"/>
      <c r="S24" s="115"/>
      <c r="T24" s="115"/>
    </row>
    <row r="25" spans="1:20" ht="15" customHeight="1" x14ac:dyDescent="0.35">
      <c r="A25" s="94"/>
      <c r="B25" s="103"/>
      <c r="C25" s="103"/>
      <c r="D25" s="121"/>
      <c r="E25" s="121"/>
      <c r="F25" s="121"/>
      <c r="G25" s="121"/>
      <c r="H25" s="121"/>
      <c r="I25" s="122"/>
      <c r="K25" s="115"/>
      <c r="L25" s="115"/>
      <c r="M25" s="115"/>
      <c r="N25" s="115"/>
      <c r="O25" s="115"/>
      <c r="R25" s="115"/>
      <c r="S25" s="115"/>
      <c r="T25" s="115"/>
    </row>
    <row r="26" spans="1:20" ht="15" customHeight="1" x14ac:dyDescent="0.3">
      <c r="A26" s="94"/>
      <c r="B26" s="110" t="s">
        <v>150</v>
      </c>
      <c r="C26" s="103"/>
      <c r="D26" s="123"/>
      <c r="E26" s="123"/>
      <c r="F26" s="123"/>
      <c r="G26" s="123"/>
      <c r="H26" s="123" t="s">
        <v>16</v>
      </c>
      <c r="I26" s="124" t="s">
        <v>16</v>
      </c>
      <c r="K26" s="115"/>
      <c r="L26" s="115"/>
      <c r="M26" s="115"/>
      <c r="N26" s="115"/>
      <c r="O26" s="115"/>
      <c r="Q26" s="32"/>
      <c r="R26" s="115"/>
      <c r="S26" s="115"/>
      <c r="T26" s="115"/>
    </row>
    <row r="27" spans="1:20" ht="15" customHeight="1" x14ac:dyDescent="0.3">
      <c r="A27" s="94"/>
      <c r="B27" s="103"/>
      <c r="C27" s="103" t="s">
        <v>151</v>
      </c>
      <c r="D27" s="100">
        <v>-102653.52632999999</v>
      </c>
      <c r="E27" s="100">
        <v>-91761.350429999991</v>
      </c>
      <c r="F27" s="100">
        <v>-95221</v>
      </c>
      <c r="G27" s="100">
        <v>-99216.45696000001</v>
      </c>
      <c r="H27" s="100">
        <v>-105346</v>
      </c>
      <c r="I27" s="101">
        <v>-107732</v>
      </c>
      <c r="K27" s="115"/>
      <c r="L27" s="115"/>
      <c r="M27" s="115"/>
      <c r="N27" s="115"/>
      <c r="O27" s="115"/>
      <c r="Q27" s="32"/>
      <c r="R27" s="115"/>
      <c r="S27" s="115"/>
      <c r="T27" s="115"/>
    </row>
    <row r="28" spans="1:20" ht="15" customHeight="1" x14ac:dyDescent="0.3">
      <c r="A28" s="94"/>
      <c r="B28" s="103"/>
      <c r="C28" s="103" t="s">
        <v>152</v>
      </c>
      <c r="D28" s="100">
        <v>-12052.448189999999</v>
      </c>
      <c r="E28" s="100">
        <v>-11520.838169999999</v>
      </c>
      <c r="F28" s="100">
        <v>-10922</v>
      </c>
      <c r="G28" s="100">
        <v>-8941.6176600000199</v>
      </c>
      <c r="H28" s="100">
        <v>-8602</v>
      </c>
      <c r="I28" s="101">
        <v>-8912</v>
      </c>
      <c r="K28" s="115"/>
      <c r="L28" s="115"/>
      <c r="M28" s="115"/>
      <c r="N28" s="115"/>
      <c r="O28" s="115"/>
      <c r="Q28" s="32"/>
      <c r="R28" s="115"/>
      <c r="S28" s="115"/>
      <c r="T28" s="115"/>
    </row>
    <row r="29" spans="1:20" ht="15" customHeight="1" x14ac:dyDescent="0.3">
      <c r="A29" s="94"/>
      <c r="B29" s="103"/>
      <c r="C29" s="103" t="s">
        <v>156</v>
      </c>
      <c r="D29" s="100">
        <v>-5526.3513300000004</v>
      </c>
      <c r="E29" s="100">
        <v>-4742.4290600000004</v>
      </c>
      <c r="F29" s="100">
        <v>-5036</v>
      </c>
      <c r="G29" s="100">
        <v>-4580.6433799999995</v>
      </c>
      <c r="H29" s="100">
        <v>-5135</v>
      </c>
      <c r="I29" s="101">
        <v>-4176</v>
      </c>
      <c r="K29" s="115"/>
      <c r="L29" s="115"/>
      <c r="M29" s="115"/>
      <c r="N29" s="115"/>
      <c r="O29" s="115"/>
      <c r="Q29" s="32"/>
      <c r="R29" s="115"/>
      <c r="S29" s="115"/>
      <c r="T29" s="115"/>
    </row>
    <row r="30" spans="1:20" ht="15" customHeight="1" x14ac:dyDescent="0.3">
      <c r="A30" s="94"/>
      <c r="B30" s="103"/>
      <c r="C30" s="103" t="s">
        <v>158</v>
      </c>
      <c r="D30" s="100">
        <v>-2088.8065000000001</v>
      </c>
      <c r="E30" s="100">
        <v>-2155.3159999999998</v>
      </c>
      <c r="F30" s="100">
        <v>-2227</v>
      </c>
      <c r="G30" s="100">
        <v>-2259.0043300000002</v>
      </c>
      <c r="H30" s="100">
        <v>-2991.4649899999999</v>
      </c>
      <c r="I30" s="101">
        <v>-2025.27937</v>
      </c>
      <c r="K30" s="115"/>
      <c r="L30" s="115"/>
      <c r="M30" s="115"/>
      <c r="N30" s="115"/>
      <c r="O30" s="115"/>
      <c r="P30" s="32"/>
      <c r="R30" s="115"/>
      <c r="S30" s="115"/>
      <c r="T30" s="115"/>
    </row>
    <row r="31" spans="1:20" ht="15" customHeight="1" x14ac:dyDescent="0.3">
      <c r="A31" s="94"/>
      <c r="B31" s="103"/>
      <c r="C31" s="103" t="s">
        <v>157</v>
      </c>
      <c r="D31" s="100">
        <v>-178.17959999999999</v>
      </c>
      <c r="E31" s="100">
        <v>-456.86200000000002</v>
      </c>
      <c r="F31" s="100">
        <v>-1056</v>
      </c>
      <c r="G31" s="100">
        <v>-720.10721999999998</v>
      </c>
      <c r="H31" s="100"/>
      <c r="I31" s="101"/>
      <c r="K31" s="115"/>
      <c r="L31" s="115"/>
      <c r="M31" s="115"/>
      <c r="N31" s="115"/>
      <c r="O31" s="115"/>
      <c r="Q31" s="32"/>
      <c r="R31" s="115"/>
      <c r="S31" s="115"/>
      <c r="T31" s="115"/>
    </row>
    <row r="32" spans="1:20" ht="15" customHeight="1" x14ac:dyDescent="0.3">
      <c r="A32" s="94"/>
      <c r="B32" s="103"/>
      <c r="C32" s="103" t="s">
        <v>159</v>
      </c>
      <c r="D32" s="100">
        <v>0</v>
      </c>
      <c r="E32" s="100">
        <v>-2.2040000000000002</v>
      </c>
      <c r="F32" s="100">
        <v>-3</v>
      </c>
      <c r="G32" s="100">
        <v>-5.45</v>
      </c>
      <c r="H32" s="100">
        <v>-4.5709999999999997</v>
      </c>
      <c r="I32" s="101">
        <v>-9.4039999999999999</v>
      </c>
      <c r="K32" s="115"/>
      <c r="L32" s="115"/>
      <c r="M32" s="115"/>
      <c r="N32" s="115"/>
      <c r="O32" s="115"/>
      <c r="Q32" s="32"/>
      <c r="R32" s="115"/>
      <c r="S32" s="115"/>
      <c r="T32" s="115"/>
    </row>
    <row r="33" spans="1:20" ht="15" customHeight="1" x14ac:dyDescent="0.3">
      <c r="A33" s="94"/>
      <c r="B33" s="103"/>
      <c r="C33" s="103" t="s">
        <v>153</v>
      </c>
      <c r="D33" s="100">
        <v>0</v>
      </c>
      <c r="E33" s="100">
        <v>-1.369</v>
      </c>
      <c r="F33" s="100">
        <v>0</v>
      </c>
      <c r="G33" s="100">
        <v>0</v>
      </c>
      <c r="H33" s="100">
        <v>0</v>
      </c>
      <c r="I33" s="101">
        <v>-1.7597700000000001</v>
      </c>
      <c r="K33" s="115"/>
      <c r="L33" s="115"/>
      <c r="M33" s="115"/>
      <c r="N33" s="115"/>
      <c r="O33" s="115"/>
      <c r="Q33" s="32"/>
      <c r="R33" s="115"/>
      <c r="S33" s="115"/>
      <c r="T33" s="115"/>
    </row>
    <row r="34" spans="1:20" ht="15" customHeight="1" x14ac:dyDescent="0.3">
      <c r="A34" s="94"/>
      <c r="B34" s="103"/>
      <c r="C34" s="103" t="s">
        <v>154</v>
      </c>
      <c r="D34" s="100">
        <v>0</v>
      </c>
      <c r="E34" s="100">
        <v>-1.6319999999999999</v>
      </c>
      <c r="F34" s="100">
        <v>0</v>
      </c>
      <c r="G34" s="100">
        <v>0</v>
      </c>
      <c r="H34" s="100">
        <v>0.04</v>
      </c>
      <c r="I34" s="101">
        <v>0.18</v>
      </c>
      <c r="K34" s="115"/>
      <c r="L34" s="115"/>
      <c r="M34" s="115"/>
      <c r="N34" s="115"/>
      <c r="O34" s="115"/>
      <c r="Q34" s="32"/>
      <c r="R34" s="115"/>
      <c r="S34" s="115"/>
      <c r="T34" s="115"/>
    </row>
    <row r="35" spans="1:20" ht="15" customHeight="1" x14ac:dyDescent="0.3">
      <c r="A35" s="116"/>
      <c r="B35" s="117"/>
      <c r="C35" s="117" t="s">
        <v>155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119">
        <v>0</v>
      </c>
      <c r="K35" s="115"/>
      <c r="L35" s="115"/>
      <c r="M35" s="115"/>
      <c r="N35" s="115"/>
      <c r="O35" s="115"/>
      <c r="Q35" s="32"/>
      <c r="R35" s="115"/>
      <c r="S35" s="115"/>
      <c r="T35" s="115"/>
    </row>
    <row r="36" spans="1:20" ht="15" customHeight="1" x14ac:dyDescent="0.35">
      <c r="A36" s="94"/>
      <c r="B36" s="120"/>
      <c r="C36" s="120" t="s">
        <v>162</v>
      </c>
      <c r="D36" s="108">
        <v>-122499.31195</v>
      </c>
      <c r="E36" s="108">
        <v>-110642</v>
      </c>
      <c r="F36" s="108">
        <v>-114465</v>
      </c>
      <c r="G36" s="108">
        <v>-115723.27955000002</v>
      </c>
      <c r="H36" s="108">
        <v>-122078.84430000003</v>
      </c>
      <c r="I36" s="109">
        <v>-122855.74894</v>
      </c>
      <c r="K36" s="115"/>
      <c r="L36" s="115"/>
      <c r="M36" s="115"/>
      <c r="N36" s="115"/>
      <c r="O36" s="115"/>
      <c r="Q36" s="32"/>
      <c r="R36" s="115"/>
      <c r="S36" s="115"/>
      <c r="T36" s="115"/>
    </row>
    <row r="37" spans="1:20" ht="15" customHeight="1" x14ac:dyDescent="0.3">
      <c r="A37" s="94"/>
      <c r="B37" s="103"/>
      <c r="C37" s="103"/>
      <c r="D37" s="123"/>
      <c r="E37" s="123"/>
      <c r="F37" s="123"/>
      <c r="G37" s="123"/>
      <c r="H37" s="123" t="s">
        <v>16</v>
      </c>
      <c r="I37" s="124" t="s">
        <v>16</v>
      </c>
      <c r="K37" s="115"/>
      <c r="L37" s="115"/>
      <c r="M37" s="115"/>
      <c r="N37" s="115"/>
      <c r="O37" s="115"/>
      <c r="Q37" s="7"/>
      <c r="R37" s="115"/>
      <c r="S37" s="115"/>
      <c r="T37" s="115"/>
    </row>
    <row r="38" spans="1:20" ht="15" customHeight="1" x14ac:dyDescent="0.3">
      <c r="A38" s="94"/>
      <c r="B38" s="110" t="s">
        <v>141</v>
      </c>
      <c r="C38" s="103"/>
      <c r="D38" s="123"/>
      <c r="E38" s="123"/>
      <c r="F38" s="123"/>
      <c r="G38" s="123"/>
      <c r="H38" s="123" t="s">
        <v>16</v>
      </c>
      <c r="I38" s="124" t="s">
        <v>16</v>
      </c>
      <c r="K38" s="115"/>
      <c r="L38" s="115"/>
      <c r="M38" s="115"/>
      <c r="N38" s="115"/>
      <c r="O38" s="115"/>
      <c r="R38" s="115"/>
      <c r="S38" s="115"/>
      <c r="T38" s="115"/>
    </row>
    <row r="39" spans="1:20" ht="15" customHeight="1" x14ac:dyDescent="0.3">
      <c r="A39" s="94"/>
      <c r="B39" s="103"/>
      <c r="C39" s="103" t="s">
        <v>160</v>
      </c>
      <c r="D39" s="100">
        <v>-537.16</v>
      </c>
      <c r="E39" s="100">
        <v>-532.42700000000002</v>
      </c>
      <c r="F39" s="100">
        <v>-716</v>
      </c>
      <c r="G39" s="100">
        <v>49.447999999999979</v>
      </c>
      <c r="H39" s="100">
        <v>166</v>
      </c>
      <c r="I39" s="101">
        <v>-14</v>
      </c>
      <c r="K39" s="115"/>
      <c r="L39" s="115"/>
      <c r="M39" s="115"/>
      <c r="N39" s="115"/>
      <c r="O39" s="115"/>
      <c r="R39" s="115"/>
      <c r="S39" s="115"/>
      <c r="T39" s="115"/>
    </row>
    <row r="40" spans="1:20" ht="15" customHeight="1" x14ac:dyDescent="0.3">
      <c r="A40" s="116"/>
      <c r="B40" s="117"/>
      <c r="C40" s="117" t="s">
        <v>141</v>
      </c>
      <c r="D40" s="118">
        <v>-51036.33</v>
      </c>
      <c r="E40" s="118">
        <v>-1535.38</v>
      </c>
      <c r="F40" s="118">
        <v>5456</v>
      </c>
      <c r="G40" s="118">
        <v>84.337210000010032</v>
      </c>
      <c r="H40" s="118">
        <v>3796</v>
      </c>
      <c r="I40" s="119">
        <v>132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</row>
    <row r="41" spans="1:20" ht="15" customHeight="1" x14ac:dyDescent="0.35">
      <c r="A41" s="94"/>
      <c r="B41" s="120"/>
      <c r="C41" s="120" t="s">
        <v>13</v>
      </c>
      <c r="D41" s="108">
        <v>-51573.49</v>
      </c>
      <c r="E41" s="108">
        <v>-2067.8069999999998</v>
      </c>
      <c r="F41" s="108">
        <v>4740</v>
      </c>
      <c r="G41" s="108">
        <v>133.78521000001001</v>
      </c>
      <c r="H41" s="108">
        <v>3962</v>
      </c>
      <c r="I41" s="109">
        <v>117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5"/>
    </row>
    <row r="42" spans="1:20" ht="15" customHeight="1" x14ac:dyDescent="0.3">
      <c r="A42" s="94"/>
      <c r="B42" s="103"/>
      <c r="C42" s="103"/>
      <c r="D42" s="123"/>
      <c r="E42" s="123"/>
      <c r="F42" s="123"/>
      <c r="G42" s="123"/>
      <c r="H42" s="123" t="s">
        <v>16</v>
      </c>
      <c r="I42" s="124" t="s">
        <v>16</v>
      </c>
      <c r="K42" s="115"/>
      <c r="L42" s="115"/>
      <c r="M42" s="115"/>
      <c r="N42" s="115"/>
      <c r="O42" s="115"/>
      <c r="P42" s="115"/>
      <c r="Q42" s="115"/>
      <c r="R42" s="115"/>
      <c r="S42" s="115"/>
      <c r="T42" s="115"/>
    </row>
    <row r="43" spans="1:20" ht="15" customHeight="1" x14ac:dyDescent="0.35">
      <c r="A43" s="94"/>
      <c r="B43" s="110" t="s">
        <v>13</v>
      </c>
      <c r="C43" s="103"/>
      <c r="D43" s="125">
        <v>-604095.63608999993</v>
      </c>
      <c r="E43" s="125">
        <v>-552724.82585000002</v>
      </c>
      <c r="F43" s="125">
        <v>-432252.81649999996</v>
      </c>
      <c r="G43" s="123">
        <v>-430679.42564999999</v>
      </c>
      <c r="H43" s="123">
        <v>-434988</v>
      </c>
      <c r="I43" s="124">
        <v>-432895</v>
      </c>
      <c r="K43" s="115"/>
      <c r="L43" s="115"/>
      <c r="M43" s="115"/>
      <c r="N43" s="115"/>
      <c r="O43" s="115"/>
      <c r="P43" s="115"/>
      <c r="Q43" s="115"/>
      <c r="R43" s="115"/>
      <c r="S43" s="115"/>
      <c r="T43" s="115"/>
    </row>
    <row r="44" spans="1:20" ht="15" customHeight="1" x14ac:dyDescent="0.3">
      <c r="A44" s="94"/>
      <c r="B44" s="103"/>
      <c r="C44" s="103"/>
      <c r="D44" s="123"/>
      <c r="E44" s="123"/>
      <c r="F44" s="123"/>
      <c r="G44" s="123"/>
      <c r="H44" s="123" t="s">
        <v>16</v>
      </c>
      <c r="I44" s="124" t="s">
        <v>16</v>
      </c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" customHeight="1" x14ac:dyDescent="0.3">
      <c r="A45" s="98" t="s">
        <v>163</v>
      </c>
      <c r="B45" s="95"/>
      <c r="C45" s="95"/>
      <c r="D45" s="95"/>
      <c r="E45" s="95"/>
      <c r="F45" s="95"/>
      <c r="G45" s="95"/>
      <c r="H45" s="95" t="s">
        <v>16</v>
      </c>
      <c r="I45" s="97" t="s">
        <v>16</v>
      </c>
      <c r="K45" s="115"/>
      <c r="L45" s="115"/>
      <c r="M45" s="115"/>
      <c r="N45" s="115"/>
      <c r="O45" s="115"/>
      <c r="P45" s="115"/>
      <c r="Q45" s="115"/>
      <c r="R45" s="115"/>
      <c r="S45" s="115"/>
      <c r="T45" s="115"/>
    </row>
    <row r="46" spans="1:20" ht="15" customHeight="1" x14ac:dyDescent="0.3">
      <c r="A46" s="94"/>
      <c r="B46" s="95" t="s">
        <v>161</v>
      </c>
      <c r="C46" s="95"/>
      <c r="D46" s="100">
        <v>-52675.863980000002</v>
      </c>
      <c r="E46" s="100">
        <v>-47312.056429999997</v>
      </c>
      <c r="F46" s="100">
        <v>-48911</v>
      </c>
      <c r="G46" s="100">
        <v>-45339.297865238092</v>
      </c>
      <c r="H46" s="100">
        <v>-42060</v>
      </c>
      <c r="I46" s="101">
        <v>-42319</v>
      </c>
      <c r="K46" s="115"/>
      <c r="L46" s="115"/>
      <c r="M46" s="115"/>
      <c r="N46" s="115"/>
      <c r="O46" s="115"/>
      <c r="P46" s="115"/>
      <c r="Q46" s="115"/>
      <c r="R46" s="115"/>
      <c r="S46" s="115"/>
      <c r="T46" s="115"/>
    </row>
    <row r="47" spans="1:20" ht="15" customHeight="1" x14ac:dyDescent="0.3">
      <c r="A47" s="94"/>
      <c r="B47" s="95" t="s">
        <v>164</v>
      </c>
      <c r="C47" s="95"/>
      <c r="D47" s="100">
        <v>-763.62149999999997</v>
      </c>
      <c r="E47" s="100">
        <v>-890.75149999999996</v>
      </c>
      <c r="F47" s="100">
        <v>-753</v>
      </c>
      <c r="G47" s="100">
        <v>-673.2245999999999</v>
      </c>
      <c r="H47" s="100">
        <v>-781</v>
      </c>
      <c r="I47" s="101">
        <v>-958</v>
      </c>
      <c r="K47" s="115"/>
      <c r="L47" s="115"/>
      <c r="M47" s="115"/>
      <c r="N47" s="115"/>
      <c r="O47" s="115"/>
      <c r="P47" s="115"/>
      <c r="Q47" s="115"/>
      <c r="R47" s="115"/>
      <c r="S47" s="115"/>
      <c r="T47" s="115"/>
    </row>
    <row r="48" spans="1:20" ht="15" customHeight="1" x14ac:dyDescent="0.3">
      <c r="A48" s="116"/>
      <c r="B48" s="117" t="s">
        <v>165</v>
      </c>
      <c r="C48" s="117"/>
      <c r="D48" s="118">
        <v>-2148.8461699999998</v>
      </c>
      <c r="E48" s="118">
        <v>-2641.9856</v>
      </c>
      <c r="F48" s="118">
        <v>-2366</v>
      </c>
      <c r="G48" s="118">
        <v>-2885.8199447619049</v>
      </c>
      <c r="H48" s="118">
        <v>-2468</v>
      </c>
      <c r="I48" s="119">
        <v>-2258</v>
      </c>
      <c r="K48" s="115"/>
      <c r="L48" s="115"/>
      <c r="M48" s="115"/>
      <c r="N48" s="115"/>
      <c r="O48" s="115"/>
      <c r="P48" s="115"/>
      <c r="Q48" s="115"/>
      <c r="R48" s="115"/>
      <c r="S48" s="115"/>
      <c r="T48" s="115"/>
    </row>
    <row r="49" spans="1:20" ht="15" customHeight="1" x14ac:dyDescent="0.35">
      <c r="A49" s="94"/>
      <c r="B49" s="120" t="s">
        <v>13</v>
      </c>
      <c r="C49" s="120"/>
      <c r="D49" s="108">
        <v>-55588.331650000007</v>
      </c>
      <c r="E49" s="108">
        <v>-50844.793530000003</v>
      </c>
      <c r="F49" s="108">
        <v>-52030</v>
      </c>
      <c r="G49" s="108">
        <v>-48898.342409999997</v>
      </c>
      <c r="H49" s="108">
        <v>-45309</v>
      </c>
      <c r="I49" s="109">
        <v>-45534</v>
      </c>
      <c r="K49" s="115"/>
      <c r="L49" s="115"/>
      <c r="M49" s="115"/>
      <c r="N49" s="115"/>
      <c r="O49" s="115"/>
      <c r="P49" s="115"/>
      <c r="Q49" s="115"/>
      <c r="R49" s="115"/>
      <c r="S49" s="115"/>
      <c r="T49" s="115"/>
    </row>
    <row r="50" spans="1:20" ht="15" customHeight="1" x14ac:dyDescent="0.3">
      <c r="A50" s="111"/>
      <c r="B50" s="112"/>
      <c r="C50" s="112"/>
      <c r="D50" s="112"/>
      <c r="E50" s="112"/>
      <c r="F50" s="112"/>
      <c r="G50" s="112"/>
      <c r="H50" s="112"/>
      <c r="I50" s="113"/>
    </row>
    <row r="51" spans="1:20" s="126" customFormat="1" ht="15" customHeight="1" x14ac:dyDescent="0.3"/>
    <row r="52" spans="1:20" s="126" customFormat="1" ht="15" customHeight="1" x14ac:dyDescent="0.3"/>
    <row r="53" spans="1:20" ht="15" customHeight="1" x14ac:dyDescent="0.25"/>
    <row r="54" spans="1:20" ht="15" customHeight="1" x14ac:dyDescent="0.35">
      <c r="A54" s="78" t="s">
        <v>166</v>
      </c>
      <c r="B54" s="78"/>
      <c r="C54" s="78"/>
      <c r="D54" s="78"/>
      <c r="E54" s="78"/>
      <c r="F54" s="78"/>
      <c r="G54" s="78"/>
      <c r="H54" s="78"/>
      <c r="I54" s="78"/>
    </row>
    <row r="55" spans="1:20" ht="15" customHeight="1" x14ac:dyDescent="0.3">
      <c r="A55" s="127" t="s">
        <v>167</v>
      </c>
      <c r="B55" s="85"/>
      <c r="C55" s="85"/>
      <c r="D55" s="128"/>
      <c r="E55" s="128"/>
      <c r="F55" s="128"/>
      <c r="G55" s="128"/>
      <c r="H55" s="82" t="s">
        <v>246</v>
      </c>
      <c r="I55" s="85"/>
    </row>
    <row r="56" spans="1:20" ht="15" customHeight="1" x14ac:dyDescent="0.3">
      <c r="A56" s="85"/>
      <c r="B56" s="85"/>
      <c r="C56" s="85"/>
      <c r="D56" s="85"/>
      <c r="E56" s="85"/>
      <c r="F56" s="85"/>
      <c r="G56" s="85"/>
      <c r="H56" s="85"/>
      <c r="I56" s="85"/>
    </row>
    <row r="57" spans="1:20" ht="15" customHeight="1" x14ac:dyDescent="0.3">
      <c r="A57" s="86" t="s">
        <v>59</v>
      </c>
      <c r="B57" s="87"/>
      <c r="C57" s="87"/>
      <c r="D57" s="87"/>
      <c r="E57" s="87"/>
      <c r="F57" s="87"/>
      <c r="G57" s="88" t="s">
        <v>60</v>
      </c>
      <c r="H57" s="87"/>
      <c r="I57" s="89"/>
    </row>
    <row r="58" spans="1:20" ht="15" customHeight="1" x14ac:dyDescent="0.3">
      <c r="A58" s="90"/>
      <c r="B58" s="91"/>
      <c r="C58" s="91"/>
      <c r="D58" s="92">
        <v>2019</v>
      </c>
      <c r="E58" s="92">
        <v>2018</v>
      </c>
      <c r="F58" s="92">
        <v>2017</v>
      </c>
      <c r="G58" s="92">
        <v>2016</v>
      </c>
      <c r="H58" s="92">
        <v>2015</v>
      </c>
      <c r="I58" s="92">
        <v>2014</v>
      </c>
    </row>
    <row r="59" spans="1:20" ht="15" customHeight="1" x14ac:dyDescent="0.3">
      <c r="A59" s="98"/>
      <c r="B59" s="103"/>
      <c r="C59" s="103"/>
      <c r="D59" s="96"/>
      <c r="E59" s="96"/>
      <c r="F59" s="100"/>
      <c r="G59" s="100" t="s">
        <v>16</v>
      </c>
      <c r="H59" s="100" t="s">
        <v>16</v>
      </c>
      <c r="I59" s="101" t="s">
        <v>16</v>
      </c>
    </row>
    <row r="60" spans="1:20" ht="15" customHeight="1" x14ac:dyDescent="0.3">
      <c r="A60" s="98" t="s">
        <v>168</v>
      </c>
      <c r="B60" s="103"/>
      <c r="C60" s="103"/>
      <c r="D60" s="96"/>
      <c r="E60" s="96"/>
      <c r="F60" s="100"/>
      <c r="G60" s="100" t="s">
        <v>16</v>
      </c>
      <c r="H60" s="100" t="s">
        <v>16</v>
      </c>
      <c r="I60" s="101" t="s">
        <v>16</v>
      </c>
    </row>
    <row r="61" spans="1:20" ht="15" customHeight="1" x14ac:dyDescent="0.3">
      <c r="A61" s="98"/>
      <c r="B61" s="110" t="s">
        <v>169</v>
      </c>
      <c r="C61" s="103"/>
      <c r="D61" s="96"/>
      <c r="E61" s="96"/>
      <c r="F61" s="100"/>
      <c r="G61" s="100" t="s">
        <v>16</v>
      </c>
      <c r="H61" s="100" t="s">
        <v>16</v>
      </c>
      <c r="I61" s="101" t="s">
        <v>16</v>
      </c>
    </row>
    <row r="62" spans="1:20" ht="15" customHeight="1" x14ac:dyDescent="0.3">
      <c r="A62" s="94"/>
      <c r="B62" s="103"/>
      <c r="C62" s="103" t="s">
        <v>170</v>
      </c>
      <c r="D62" s="100">
        <v>-105577.09933</v>
      </c>
      <c r="E62" s="100">
        <v>-106843.87714</v>
      </c>
      <c r="F62" s="100">
        <v>-106677</v>
      </c>
      <c r="G62" s="100">
        <v>-98422.173230783679</v>
      </c>
      <c r="H62" s="100">
        <v>-99883</v>
      </c>
      <c r="I62" s="101">
        <v>-97184</v>
      </c>
    </row>
    <row r="63" spans="1:20" ht="15" customHeight="1" x14ac:dyDescent="0.3">
      <c r="A63" s="94"/>
      <c r="B63" s="103"/>
      <c r="C63" s="103" t="s">
        <v>171</v>
      </c>
      <c r="D63" s="100">
        <v>-117787.53187999999</v>
      </c>
      <c r="E63" s="100">
        <v>-121734.61702999999</v>
      </c>
      <c r="F63" s="100">
        <v>-125252</v>
      </c>
      <c r="G63" s="100">
        <v>-119101.51162769952</v>
      </c>
      <c r="H63" s="100">
        <v>-127254</v>
      </c>
      <c r="I63" s="101">
        <v>-125991</v>
      </c>
    </row>
    <row r="64" spans="1:20" ht="15" customHeight="1" x14ac:dyDescent="0.3">
      <c r="A64" s="94"/>
      <c r="B64" s="103"/>
      <c r="C64" s="103" t="s">
        <v>172</v>
      </c>
      <c r="D64" s="100">
        <v>-761.91408999999999</v>
      </c>
      <c r="E64" s="100">
        <v>-963.1170800000001</v>
      </c>
      <c r="F64" s="100">
        <v>-692</v>
      </c>
      <c r="G64" s="100">
        <v>-361.30060946097694</v>
      </c>
      <c r="H64" s="100"/>
      <c r="I64" s="101"/>
    </row>
    <row r="65" spans="1:9" ht="15" customHeight="1" x14ac:dyDescent="0.3">
      <c r="A65" s="116"/>
      <c r="B65" s="117"/>
      <c r="C65" s="117" t="s">
        <v>173</v>
      </c>
      <c r="D65" s="118">
        <v>-7493.5623299999997</v>
      </c>
      <c r="E65" s="118">
        <v>-2777.7318500000001</v>
      </c>
      <c r="F65" s="118">
        <v>622</v>
      </c>
      <c r="G65" s="118">
        <v>-1413.0324299999202</v>
      </c>
      <c r="H65" s="118">
        <v>-1648</v>
      </c>
      <c r="I65" s="119">
        <v>-1950</v>
      </c>
    </row>
    <row r="66" spans="1:9" ht="15" customHeight="1" x14ac:dyDescent="0.35">
      <c r="A66" s="94"/>
      <c r="B66" s="120"/>
      <c r="C66" s="120" t="s">
        <v>65</v>
      </c>
      <c r="D66" s="108">
        <v>-231620.10765000002</v>
      </c>
      <c r="E66" s="108">
        <v>-232319.34310999999</v>
      </c>
      <c r="F66" s="108">
        <v>-231999</v>
      </c>
      <c r="G66" s="108">
        <v>-219298.01789794411</v>
      </c>
      <c r="H66" s="108">
        <v>-228785</v>
      </c>
      <c r="I66" s="109">
        <v>-225125</v>
      </c>
    </row>
    <row r="67" spans="1:9" ht="15" customHeight="1" x14ac:dyDescent="0.3">
      <c r="A67" s="94"/>
      <c r="B67" s="103"/>
      <c r="C67" s="103"/>
      <c r="D67" s="100"/>
      <c r="E67" s="100"/>
      <c r="F67" s="100"/>
      <c r="G67" s="100"/>
      <c r="H67" s="100"/>
      <c r="I67" s="101"/>
    </row>
    <row r="68" spans="1:9" ht="15" customHeight="1" x14ac:dyDescent="0.3">
      <c r="A68" s="94"/>
      <c r="B68" s="110" t="s">
        <v>174</v>
      </c>
      <c r="C68" s="103"/>
      <c r="D68" s="100"/>
      <c r="E68" s="100"/>
      <c r="F68" s="100"/>
      <c r="G68" s="100"/>
      <c r="H68" s="100" t="s">
        <v>16</v>
      </c>
      <c r="I68" s="101" t="s">
        <v>16</v>
      </c>
    </row>
    <row r="69" spans="1:9" ht="15" customHeight="1" x14ac:dyDescent="0.3">
      <c r="A69" s="94"/>
      <c r="B69" s="103"/>
      <c r="C69" s="103" t="s">
        <v>175</v>
      </c>
      <c r="D69" s="100">
        <v>-9603.4962400000004</v>
      </c>
      <c r="E69" s="100">
        <v>-11659.154229999998</v>
      </c>
      <c r="F69" s="100">
        <v>-10945</v>
      </c>
      <c r="G69" s="100">
        <v>-11700.566961011065</v>
      </c>
      <c r="H69" s="100">
        <v>-12947</v>
      </c>
      <c r="I69" s="101">
        <v>-10337</v>
      </c>
    </row>
    <row r="70" spans="1:9" ht="15" customHeight="1" x14ac:dyDescent="0.3">
      <c r="A70" s="94"/>
      <c r="B70" s="103"/>
      <c r="C70" s="103" t="s">
        <v>176</v>
      </c>
      <c r="D70" s="100">
        <v>-23182.616720000002</v>
      </c>
      <c r="E70" s="100">
        <v>-27387.333320000002</v>
      </c>
      <c r="F70" s="100">
        <v>-27038</v>
      </c>
      <c r="G70" s="100">
        <v>-32628.651656482129</v>
      </c>
      <c r="H70" s="100">
        <v>-33640</v>
      </c>
      <c r="I70" s="101">
        <v>-32780</v>
      </c>
    </row>
    <row r="71" spans="1:9" ht="15" customHeight="1" x14ac:dyDescent="0.3">
      <c r="A71" s="94"/>
      <c r="B71" s="103"/>
      <c r="C71" s="103" t="s">
        <v>177</v>
      </c>
      <c r="D71" s="100">
        <v>-140688.54952999999</v>
      </c>
      <c r="E71" s="100">
        <v>-143275.33588999999</v>
      </c>
      <c r="F71" s="100">
        <v>-141017</v>
      </c>
      <c r="G71" s="100">
        <v>-142801.8629660501</v>
      </c>
      <c r="H71" s="100">
        <v>-137870</v>
      </c>
      <c r="I71" s="101">
        <v>-138786</v>
      </c>
    </row>
    <row r="72" spans="1:9" ht="15" customHeight="1" x14ac:dyDescent="0.3">
      <c r="A72" s="94"/>
      <c r="B72" s="103"/>
      <c r="C72" s="103" t="s">
        <v>178</v>
      </c>
      <c r="D72" s="100">
        <v>-8046.4598100000003</v>
      </c>
      <c r="E72" s="100">
        <v>-7645.3292300000003</v>
      </c>
      <c r="F72" s="100">
        <v>-7543</v>
      </c>
      <c r="G72" s="100">
        <v>-6851.7761999999993</v>
      </c>
      <c r="H72" s="100"/>
      <c r="I72" s="101"/>
    </row>
    <row r="73" spans="1:9" ht="15" customHeight="1" x14ac:dyDescent="0.3">
      <c r="A73" s="94"/>
      <c r="B73" s="103"/>
      <c r="C73" s="103" t="s">
        <v>179</v>
      </c>
      <c r="D73" s="100">
        <v>-582.15602999999999</v>
      </c>
      <c r="E73" s="100">
        <v>-521.66729999999995</v>
      </c>
      <c r="F73" s="100">
        <v>-769</v>
      </c>
      <c r="G73" s="100">
        <v>-552.69059000770073</v>
      </c>
      <c r="H73" s="100">
        <v>-667</v>
      </c>
      <c r="I73" s="101">
        <v>-533</v>
      </c>
    </row>
    <row r="74" spans="1:9" ht="15" customHeight="1" x14ac:dyDescent="0.3">
      <c r="A74" s="94"/>
      <c r="B74" s="103"/>
      <c r="C74" s="103" t="s">
        <v>180</v>
      </c>
      <c r="D74" s="100">
        <v>-113.58899</v>
      </c>
      <c r="E74" s="100">
        <v>-71.292869999999994</v>
      </c>
      <c r="F74" s="100">
        <v>-104</v>
      </c>
      <c r="G74" s="100">
        <v>-162.8786469082068</v>
      </c>
      <c r="H74" s="100">
        <v>-74</v>
      </c>
      <c r="I74" s="101">
        <v>-213</v>
      </c>
    </row>
    <row r="75" spans="1:9" ht="15" customHeight="1" x14ac:dyDescent="0.3">
      <c r="A75" s="94"/>
      <c r="B75" s="103"/>
      <c r="C75" s="103" t="s">
        <v>181</v>
      </c>
      <c r="D75" s="100">
        <v>-13774.43009</v>
      </c>
      <c r="E75" s="100">
        <v>-14967.465350000002</v>
      </c>
      <c r="F75" s="100">
        <v>-16017</v>
      </c>
      <c r="G75" s="100">
        <v>-15930.094257867586</v>
      </c>
      <c r="H75" s="100">
        <v>-22792</v>
      </c>
      <c r="I75" s="101">
        <v>-23062</v>
      </c>
    </row>
    <row r="76" spans="1:9" ht="15" customHeight="1" x14ac:dyDescent="0.3">
      <c r="A76" s="116"/>
      <c r="B76" s="117"/>
      <c r="C76" s="117" t="s">
        <v>173</v>
      </c>
      <c r="D76" s="118">
        <v>-2411.4290699999997</v>
      </c>
      <c r="E76" s="118">
        <v>-2168.0975600000002</v>
      </c>
      <c r="F76" s="118">
        <v>-1561</v>
      </c>
      <c r="G76" s="118">
        <v>-886.6716837291109</v>
      </c>
      <c r="H76" s="118">
        <v>-2175</v>
      </c>
      <c r="I76" s="119">
        <v>-2175</v>
      </c>
    </row>
    <row r="77" spans="1:9" ht="15" customHeight="1" x14ac:dyDescent="0.35">
      <c r="A77" s="94"/>
      <c r="B77" s="120"/>
      <c r="C77" s="120" t="s">
        <v>65</v>
      </c>
      <c r="D77" s="108">
        <v>-198402.72649</v>
      </c>
      <c r="E77" s="108">
        <v>-207695.67573999998</v>
      </c>
      <c r="F77" s="108">
        <v>-204994</v>
      </c>
      <c r="G77" s="108">
        <v>-211515.19296205588</v>
      </c>
      <c r="H77" s="108">
        <v>-210165</v>
      </c>
      <c r="I77" s="109">
        <v>-207887</v>
      </c>
    </row>
    <row r="78" spans="1:9" ht="15" customHeight="1" x14ac:dyDescent="0.35">
      <c r="A78" s="94"/>
      <c r="B78" s="103"/>
      <c r="C78" s="103"/>
      <c r="D78" s="121"/>
      <c r="E78" s="121"/>
      <c r="F78" s="121"/>
      <c r="G78" s="121"/>
      <c r="H78" s="121"/>
      <c r="I78" s="122"/>
    </row>
    <row r="79" spans="1:9" ht="15" customHeight="1" x14ac:dyDescent="0.3">
      <c r="A79" s="94"/>
      <c r="B79" s="110" t="s">
        <v>182</v>
      </c>
      <c r="C79" s="103"/>
      <c r="D79" s="123"/>
      <c r="E79" s="123"/>
      <c r="F79" s="123"/>
      <c r="G79" s="123"/>
      <c r="H79" s="123" t="s">
        <v>16</v>
      </c>
      <c r="I79" s="124" t="s">
        <v>16</v>
      </c>
    </row>
    <row r="80" spans="1:9" ht="15" customHeight="1" x14ac:dyDescent="0.3">
      <c r="A80" s="94"/>
      <c r="B80" s="103"/>
      <c r="C80" s="103" t="s">
        <v>183</v>
      </c>
      <c r="D80" s="100">
        <v>-102653.52632999999</v>
      </c>
      <c r="E80" s="100">
        <v>-91761.350429999991</v>
      </c>
      <c r="F80" s="100">
        <v>-95221</v>
      </c>
      <c r="G80" s="100">
        <v>-99216.45696000001</v>
      </c>
      <c r="H80" s="100">
        <v>-105346</v>
      </c>
      <c r="I80" s="101">
        <v>-107732</v>
      </c>
    </row>
    <row r="81" spans="1:9" ht="15" customHeight="1" x14ac:dyDescent="0.3">
      <c r="A81" s="94"/>
      <c r="B81" s="103"/>
      <c r="C81" s="103" t="s">
        <v>184</v>
      </c>
      <c r="D81" s="100">
        <v>-12052.448189999999</v>
      </c>
      <c r="E81" s="100">
        <v>-11520.838169999999</v>
      </c>
      <c r="F81" s="100">
        <v>-10922</v>
      </c>
      <c r="G81" s="100">
        <v>-8941.6176600000199</v>
      </c>
      <c r="H81" s="100">
        <v>-8602</v>
      </c>
      <c r="I81" s="101">
        <v>-8912</v>
      </c>
    </row>
    <row r="82" spans="1:9" ht="15" customHeight="1" x14ac:dyDescent="0.3">
      <c r="A82" s="94"/>
      <c r="B82" s="103"/>
      <c r="C82" s="103" t="s">
        <v>185</v>
      </c>
      <c r="D82" s="100">
        <v>-5526.3513300000004</v>
      </c>
      <c r="E82" s="100">
        <v>-4742.4290600000004</v>
      </c>
      <c r="F82" s="100">
        <v>-5036</v>
      </c>
      <c r="G82" s="100">
        <v>-4580.6433799999995</v>
      </c>
      <c r="H82" s="100">
        <v>-5135</v>
      </c>
      <c r="I82" s="101">
        <v>-4176</v>
      </c>
    </row>
    <row r="83" spans="1:9" ht="15" customHeight="1" x14ac:dyDescent="0.3">
      <c r="A83" s="94"/>
      <c r="B83" s="103"/>
      <c r="C83" s="103" t="s">
        <v>186</v>
      </c>
      <c r="D83" s="100">
        <v>-2088.8065000000001</v>
      </c>
      <c r="E83" s="100">
        <v>-2155.3159999999998</v>
      </c>
      <c r="F83" s="100">
        <v>-2227</v>
      </c>
      <c r="G83" s="100">
        <v>-2259.0043300000002</v>
      </c>
      <c r="H83" s="100">
        <v>-2991.4649899999999</v>
      </c>
      <c r="I83" s="101">
        <v>-2025.27937</v>
      </c>
    </row>
    <row r="84" spans="1:9" ht="15" customHeight="1" x14ac:dyDescent="0.3">
      <c r="A84" s="94"/>
      <c r="B84" s="103"/>
      <c r="C84" s="103" t="s">
        <v>187</v>
      </c>
      <c r="D84" s="100">
        <v>-178.17959999999999</v>
      </c>
      <c r="E84" s="100">
        <v>-456.86200000000002</v>
      </c>
      <c r="F84" s="100">
        <v>-1056</v>
      </c>
      <c r="G84" s="100">
        <v>-720.10721999999998</v>
      </c>
      <c r="H84" s="100"/>
      <c r="I84" s="101"/>
    </row>
    <row r="85" spans="1:9" ht="15" customHeight="1" x14ac:dyDescent="0.3">
      <c r="A85" s="94"/>
      <c r="B85" s="103"/>
      <c r="C85" s="103" t="s">
        <v>188</v>
      </c>
      <c r="D85" s="100">
        <v>0</v>
      </c>
      <c r="E85" s="100">
        <v>-2.2040000000000002</v>
      </c>
      <c r="F85" s="100">
        <v>-3</v>
      </c>
      <c r="G85" s="100">
        <v>-5.45</v>
      </c>
      <c r="H85" s="100">
        <v>-4.5709999999999997</v>
      </c>
      <c r="I85" s="101">
        <v>-9.4039999999999999</v>
      </c>
    </row>
    <row r="86" spans="1:9" ht="15" customHeight="1" x14ac:dyDescent="0.3">
      <c r="A86" s="94"/>
      <c r="B86" s="103"/>
      <c r="C86" s="103" t="s">
        <v>189</v>
      </c>
      <c r="D86" s="100">
        <v>0</v>
      </c>
      <c r="E86" s="100">
        <v>-1.369</v>
      </c>
      <c r="F86" s="100">
        <v>0</v>
      </c>
      <c r="G86" s="100">
        <v>0</v>
      </c>
      <c r="H86" s="100">
        <v>0</v>
      </c>
      <c r="I86" s="101">
        <v>-1.7597700000000001</v>
      </c>
    </row>
    <row r="87" spans="1:9" ht="15" customHeight="1" x14ac:dyDescent="0.3">
      <c r="A87" s="94"/>
      <c r="B87" s="103"/>
      <c r="C87" s="103" t="s">
        <v>190</v>
      </c>
      <c r="D87" s="100">
        <v>0</v>
      </c>
      <c r="E87" s="100">
        <v>-1.6319999999999999</v>
      </c>
      <c r="F87" s="100">
        <v>0</v>
      </c>
      <c r="G87" s="100">
        <v>0</v>
      </c>
      <c r="H87" s="100">
        <v>0.04</v>
      </c>
      <c r="I87" s="101">
        <v>0.18</v>
      </c>
    </row>
    <row r="88" spans="1:9" ht="15" customHeight="1" x14ac:dyDescent="0.3">
      <c r="A88" s="116"/>
      <c r="B88" s="117"/>
      <c r="C88" s="117" t="s">
        <v>191</v>
      </c>
      <c r="D88" s="118">
        <v>0</v>
      </c>
      <c r="E88" s="118">
        <v>0</v>
      </c>
      <c r="F88" s="118">
        <v>0</v>
      </c>
      <c r="G88" s="118">
        <v>0</v>
      </c>
      <c r="H88" s="118">
        <v>0</v>
      </c>
      <c r="I88" s="119">
        <v>0</v>
      </c>
    </row>
    <row r="89" spans="1:9" ht="15" customHeight="1" x14ac:dyDescent="0.35">
      <c r="A89" s="94"/>
      <c r="B89" s="120"/>
      <c r="C89" s="120" t="s">
        <v>65</v>
      </c>
      <c r="D89" s="108">
        <v>-122499.31195</v>
      </c>
      <c r="E89" s="108">
        <v>-110642</v>
      </c>
      <c r="F89" s="108">
        <v>-114465</v>
      </c>
      <c r="G89" s="108">
        <v>-115723.27955000002</v>
      </c>
      <c r="H89" s="108">
        <v>-122078.84430000003</v>
      </c>
      <c r="I89" s="109">
        <v>-122855.74894</v>
      </c>
    </row>
    <row r="90" spans="1:9" ht="15" customHeight="1" x14ac:dyDescent="0.3">
      <c r="A90" s="94"/>
      <c r="B90" s="103"/>
      <c r="C90" s="103"/>
      <c r="D90" s="123"/>
      <c r="E90" s="123"/>
      <c r="F90" s="123"/>
      <c r="G90" s="123"/>
      <c r="H90" s="123" t="s">
        <v>16</v>
      </c>
      <c r="I90" s="124" t="s">
        <v>16</v>
      </c>
    </row>
    <row r="91" spans="1:9" ht="15" customHeight="1" x14ac:dyDescent="0.3">
      <c r="A91" s="94"/>
      <c r="B91" s="110" t="s">
        <v>192</v>
      </c>
      <c r="C91" s="103"/>
      <c r="D91" s="123"/>
      <c r="E91" s="123"/>
      <c r="F91" s="123"/>
      <c r="G91" s="123"/>
      <c r="H91" s="123" t="s">
        <v>16</v>
      </c>
      <c r="I91" s="124" t="s">
        <v>16</v>
      </c>
    </row>
    <row r="92" spans="1:9" ht="15" customHeight="1" x14ac:dyDescent="0.3">
      <c r="A92" s="94"/>
      <c r="B92" s="103"/>
      <c r="C92" s="103" t="s">
        <v>193</v>
      </c>
      <c r="D92" s="100">
        <v>-537.16</v>
      </c>
      <c r="E92" s="100">
        <v>-532.42700000000002</v>
      </c>
      <c r="F92" s="100">
        <v>-716</v>
      </c>
      <c r="G92" s="100">
        <v>49.447999999999979</v>
      </c>
      <c r="H92" s="100">
        <v>166</v>
      </c>
      <c r="I92" s="101">
        <v>-14</v>
      </c>
    </row>
    <row r="93" spans="1:9" ht="15" customHeight="1" x14ac:dyDescent="0.3">
      <c r="A93" s="116"/>
      <c r="B93" s="117"/>
      <c r="C93" s="117" t="s">
        <v>173</v>
      </c>
      <c r="D93" s="118">
        <v>-51036.33</v>
      </c>
      <c r="E93" s="118">
        <v>-1535.38</v>
      </c>
      <c r="F93" s="118">
        <v>5456</v>
      </c>
      <c r="G93" s="118">
        <v>84.337210000010032</v>
      </c>
      <c r="H93" s="118">
        <v>3796</v>
      </c>
      <c r="I93" s="119">
        <v>132</v>
      </c>
    </row>
    <row r="94" spans="1:9" ht="15" customHeight="1" x14ac:dyDescent="0.35">
      <c r="A94" s="94"/>
      <c r="B94" s="120"/>
      <c r="C94" s="120" t="s">
        <v>65</v>
      </c>
      <c r="D94" s="108">
        <v>-51573.49</v>
      </c>
      <c r="E94" s="108">
        <v>-2067.8069999999998</v>
      </c>
      <c r="F94" s="108">
        <v>4740</v>
      </c>
      <c r="G94" s="108">
        <v>133.78521000001001</v>
      </c>
      <c r="H94" s="108">
        <v>3962</v>
      </c>
      <c r="I94" s="109">
        <v>117</v>
      </c>
    </row>
    <row r="95" spans="1:9" ht="15" customHeight="1" x14ac:dyDescent="0.3">
      <c r="A95" s="94"/>
      <c r="B95" s="103"/>
      <c r="C95" s="103"/>
      <c r="D95" s="123"/>
      <c r="E95" s="123"/>
      <c r="F95" s="123"/>
      <c r="G95" s="123"/>
      <c r="H95" s="123" t="s">
        <v>16</v>
      </c>
      <c r="I95" s="124" t="s">
        <v>16</v>
      </c>
    </row>
    <row r="96" spans="1:9" ht="15" customHeight="1" x14ac:dyDescent="0.35">
      <c r="A96" s="94"/>
      <c r="B96" s="110" t="s">
        <v>65</v>
      </c>
      <c r="C96" s="103"/>
      <c r="D96" s="125">
        <v>-604095.63608999993</v>
      </c>
      <c r="E96" s="125">
        <v>-552724.82585000002</v>
      </c>
      <c r="F96" s="125">
        <v>-432252.81649999996</v>
      </c>
      <c r="G96" s="123">
        <v>-430679.42564999999</v>
      </c>
      <c r="H96" s="123">
        <v>-434988</v>
      </c>
      <c r="I96" s="124">
        <v>-432895</v>
      </c>
    </row>
    <row r="97" spans="1:9" ht="15" customHeight="1" x14ac:dyDescent="0.3">
      <c r="A97" s="94"/>
      <c r="B97" s="103"/>
      <c r="C97" s="103"/>
      <c r="D97" s="123"/>
      <c r="E97" s="123"/>
      <c r="F97" s="123"/>
      <c r="G97" s="123"/>
      <c r="H97" s="123" t="s">
        <v>16</v>
      </c>
      <c r="I97" s="124" t="s">
        <v>16</v>
      </c>
    </row>
    <row r="98" spans="1:9" ht="15" customHeight="1" x14ac:dyDescent="0.3">
      <c r="A98" s="98" t="s">
        <v>73</v>
      </c>
      <c r="B98" s="95"/>
      <c r="C98" s="95"/>
      <c r="D98" s="95"/>
      <c r="E98" s="95"/>
      <c r="F98" s="95"/>
      <c r="G98" s="95"/>
      <c r="H98" s="95" t="s">
        <v>16</v>
      </c>
      <c r="I98" s="97" t="s">
        <v>16</v>
      </c>
    </row>
    <row r="99" spans="1:9" ht="15" customHeight="1" x14ac:dyDescent="0.3">
      <c r="A99" s="94"/>
      <c r="B99" s="95" t="s">
        <v>194</v>
      </c>
      <c r="C99" s="95"/>
      <c r="D99" s="100">
        <v>-52675.863980000002</v>
      </c>
      <c r="E99" s="100">
        <v>-47312.056429999997</v>
      </c>
      <c r="F99" s="100">
        <v>-48911</v>
      </c>
      <c r="G99" s="100">
        <v>-45339.297865238092</v>
      </c>
      <c r="H99" s="100">
        <v>-42060</v>
      </c>
      <c r="I99" s="101">
        <v>-42319</v>
      </c>
    </row>
    <row r="100" spans="1:9" ht="15" customHeight="1" x14ac:dyDescent="0.3">
      <c r="A100" s="94"/>
      <c r="B100" s="95" t="s">
        <v>195</v>
      </c>
      <c r="C100" s="95"/>
      <c r="D100" s="100">
        <v>-763.62149999999997</v>
      </c>
      <c r="E100" s="100">
        <v>-890.75149999999996</v>
      </c>
      <c r="F100" s="100">
        <v>-753</v>
      </c>
      <c r="G100" s="100">
        <v>-673.2245999999999</v>
      </c>
      <c r="H100" s="100">
        <v>-781</v>
      </c>
      <c r="I100" s="101">
        <v>-958</v>
      </c>
    </row>
    <row r="101" spans="1:9" ht="15" customHeight="1" x14ac:dyDescent="0.3">
      <c r="A101" s="116"/>
      <c r="B101" s="117" t="s">
        <v>196</v>
      </c>
      <c r="C101" s="117"/>
      <c r="D101" s="118">
        <v>-2148.8461699999998</v>
      </c>
      <c r="E101" s="118">
        <v>-2641.9856</v>
      </c>
      <c r="F101" s="118">
        <v>-2366</v>
      </c>
      <c r="G101" s="118">
        <v>-2885.8199447619049</v>
      </c>
      <c r="H101" s="118">
        <v>-2468</v>
      </c>
      <c r="I101" s="119">
        <v>-2258</v>
      </c>
    </row>
    <row r="102" spans="1:9" ht="15" customHeight="1" x14ac:dyDescent="0.35">
      <c r="A102" s="94"/>
      <c r="B102" s="120" t="s">
        <v>65</v>
      </c>
      <c r="C102" s="120"/>
      <c r="D102" s="108">
        <v>-55588.331650000007</v>
      </c>
      <c r="E102" s="108">
        <v>-50844.793530000003</v>
      </c>
      <c r="F102" s="108">
        <v>-52030</v>
      </c>
      <c r="G102" s="108">
        <v>-48898.342409999997</v>
      </c>
      <c r="H102" s="108">
        <v>-45309</v>
      </c>
      <c r="I102" s="109">
        <v>-45534</v>
      </c>
    </row>
    <row r="103" spans="1:9" ht="15" customHeight="1" x14ac:dyDescent="0.3">
      <c r="A103" s="111"/>
      <c r="B103" s="112"/>
      <c r="C103" s="112"/>
      <c r="D103" s="112"/>
      <c r="E103" s="112"/>
      <c r="F103" s="112"/>
      <c r="G103" s="112"/>
      <c r="H103" s="112"/>
      <c r="I103" s="11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6" fitToHeight="2" orientation="portrait" r:id="rId1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1446-1092-4C61-8203-5F5C347281BD}">
  <sheetPr codeName="Sheet5">
    <pageSetUpPr fitToPage="1"/>
  </sheetPr>
  <dimension ref="A1:J99"/>
  <sheetViews>
    <sheetView zoomScale="85" zoomScaleNormal="85" workbookViewId="0">
      <selection activeCell="A3" sqref="A3"/>
    </sheetView>
  </sheetViews>
  <sheetFormatPr defaultColWidth="8" defaultRowHeight="12.5" x14ac:dyDescent="0.25"/>
  <cols>
    <col min="1" max="1" width="2.26953125" style="131" customWidth="1"/>
    <col min="2" max="2" width="3" style="131" customWidth="1"/>
    <col min="3" max="3" width="75.1796875" style="131" customWidth="1"/>
    <col min="4" max="9" width="16.54296875" style="131" customWidth="1"/>
    <col min="10" max="16384" width="8" style="131"/>
  </cols>
  <sheetData>
    <row r="1" spans="1:10" ht="15" customHeight="1" x14ac:dyDescent="0.35">
      <c r="A1" s="129" t="s">
        <v>197</v>
      </c>
      <c r="B1" s="130"/>
      <c r="C1" s="130"/>
      <c r="D1" s="130"/>
      <c r="E1" s="130"/>
      <c r="F1" s="130"/>
      <c r="G1" s="130"/>
    </row>
    <row r="2" spans="1:10" ht="15" customHeight="1" x14ac:dyDescent="0.35">
      <c r="A2" s="132" t="s">
        <v>1</v>
      </c>
      <c r="B2" s="133"/>
      <c r="C2" s="133"/>
      <c r="D2" s="133"/>
      <c r="E2" s="133"/>
      <c r="F2" s="133"/>
      <c r="G2" s="133"/>
      <c r="H2" s="134" t="s">
        <v>247</v>
      </c>
      <c r="I2" s="135"/>
    </row>
    <row r="3" spans="1:10" ht="15" customHeight="1" x14ac:dyDescent="0.3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5" customHeight="1" x14ac:dyDescent="0.3">
      <c r="A4" s="136" t="s">
        <v>2</v>
      </c>
      <c r="B4" s="137"/>
      <c r="C4" s="137"/>
      <c r="D4" s="138" t="s">
        <v>3</v>
      </c>
      <c r="E4" s="137"/>
      <c r="F4" s="137"/>
      <c r="G4" s="138"/>
      <c r="H4" s="137"/>
      <c r="I4" s="139"/>
    </row>
    <row r="5" spans="1:10" ht="15" customHeight="1" x14ac:dyDescent="0.3">
      <c r="A5" s="140"/>
      <c r="B5" s="141"/>
      <c r="C5" s="141"/>
      <c r="D5" s="142">
        <v>2019</v>
      </c>
      <c r="E5" s="142">
        <v>2018</v>
      </c>
      <c r="F5" s="142">
        <v>2017</v>
      </c>
      <c r="G5" s="142">
        <v>2016</v>
      </c>
      <c r="H5" s="142">
        <v>2015</v>
      </c>
      <c r="I5" s="142">
        <v>2014</v>
      </c>
    </row>
    <row r="6" spans="1:10" ht="15" customHeight="1" x14ac:dyDescent="0.3">
      <c r="A6" s="143"/>
      <c r="B6" s="144"/>
      <c r="C6" s="144"/>
      <c r="D6" s="145"/>
      <c r="E6" s="145"/>
      <c r="F6" s="146"/>
      <c r="G6" s="146"/>
      <c r="H6" s="146"/>
      <c r="I6" s="147"/>
    </row>
    <row r="7" spans="1:10" ht="15" customHeight="1" x14ac:dyDescent="0.3">
      <c r="A7" s="143" t="s">
        <v>198</v>
      </c>
      <c r="B7" s="144"/>
      <c r="C7" s="144"/>
      <c r="D7" s="145"/>
      <c r="E7" s="145"/>
      <c r="F7" s="146"/>
      <c r="G7" s="146"/>
      <c r="H7" s="146"/>
      <c r="I7" s="147"/>
    </row>
    <row r="8" spans="1:10" ht="15" customHeight="1" x14ac:dyDescent="0.35">
      <c r="A8" s="143"/>
      <c r="B8" s="148"/>
      <c r="C8" s="144"/>
      <c r="D8" s="149"/>
      <c r="E8" s="149"/>
      <c r="F8" s="149"/>
      <c r="G8" s="149"/>
      <c r="H8" s="149"/>
      <c r="I8" s="150"/>
      <c r="J8" s="151"/>
    </row>
    <row r="9" spans="1:10" ht="15" customHeight="1" x14ac:dyDescent="0.3">
      <c r="A9" s="143"/>
      <c r="B9" s="148" t="s">
        <v>200</v>
      </c>
      <c r="C9" s="144"/>
      <c r="D9" s="152"/>
      <c r="E9" s="152"/>
      <c r="F9" s="152"/>
      <c r="G9" s="152"/>
      <c r="H9" s="152" t="s">
        <v>16</v>
      </c>
      <c r="I9" s="153" t="s">
        <v>16</v>
      </c>
      <c r="J9" s="154"/>
    </row>
    <row r="10" spans="1:10" ht="15" customHeight="1" x14ac:dyDescent="0.3">
      <c r="A10" s="143"/>
      <c r="B10" s="144"/>
      <c r="C10" s="144" t="s">
        <v>201</v>
      </c>
      <c r="D10" s="152">
        <v>2433398.20205</v>
      </c>
      <c r="E10" s="152">
        <v>2342645.0992899998</v>
      </c>
      <c r="F10" s="152">
        <v>2359841</v>
      </c>
      <c r="G10" s="152">
        <v>2280875.3673999994</v>
      </c>
      <c r="H10" s="152">
        <v>2254978</v>
      </c>
      <c r="I10" s="153">
        <v>2166222</v>
      </c>
      <c r="J10" s="151"/>
    </row>
    <row r="11" spans="1:10" ht="15" customHeight="1" x14ac:dyDescent="0.3">
      <c r="A11" s="155"/>
      <c r="B11" s="144"/>
      <c r="C11" s="144" t="s">
        <v>202</v>
      </c>
      <c r="D11" s="152">
        <v>636924.54142000002</v>
      </c>
      <c r="E11" s="152">
        <v>566005.01457999996</v>
      </c>
      <c r="F11" s="152">
        <v>570432</v>
      </c>
      <c r="G11" s="152">
        <v>557363.24054999987</v>
      </c>
      <c r="H11" s="152">
        <v>556115</v>
      </c>
      <c r="I11" s="153">
        <v>503643</v>
      </c>
      <c r="J11" s="151"/>
    </row>
    <row r="12" spans="1:10" ht="15" customHeight="1" x14ac:dyDescent="0.3">
      <c r="A12" s="155"/>
      <c r="B12" s="144"/>
      <c r="C12" s="144" t="s">
        <v>203</v>
      </c>
      <c r="D12" s="152">
        <v>30348.721899999997</v>
      </c>
      <c r="E12" s="152">
        <v>41937.291859999998</v>
      </c>
      <c r="F12" s="152">
        <v>38683</v>
      </c>
      <c r="G12" s="152">
        <v>45949.947999999997</v>
      </c>
      <c r="H12" s="152">
        <v>11429</v>
      </c>
      <c r="I12" s="153">
        <v>16317</v>
      </c>
      <c r="J12" s="151"/>
    </row>
    <row r="13" spans="1:10" ht="15" customHeight="1" x14ac:dyDescent="0.3">
      <c r="A13" s="155"/>
      <c r="B13" s="144"/>
      <c r="C13" s="144" t="s">
        <v>204</v>
      </c>
      <c r="D13" s="152">
        <v>74903.931660000017</v>
      </c>
      <c r="E13" s="152">
        <v>75807.777010000005</v>
      </c>
      <c r="F13" s="152">
        <v>90600</v>
      </c>
      <c r="G13" s="152">
        <v>97704.645493674238</v>
      </c>
      <c r="H13" s="152">
        <v>106537</v>
      </c>
      <c r="I13" s="153">
        <v>117965</v>
      </c>
      <c r="J13" s="151"/>
    </row>
    <row r="14" spans="1:10" ht="15" customHeight="1" x14ac:dyDescent="0.3">
      <c r="A14" s="155"/>
      <c r="B14" s="144"/>
      <c r="C14" s="144" t="s">
        <v>205</v>
      </c>
      <c r="D14" s="152">
        <v>642661.17535000003</v>
      </c>
      <c r="E14" s="152">
        <v>623101.54192999995</v>
      </c>
      <c r="F14" s="152">
        <v>642790</v>
      </c>
      <c r="G14" s="152">
        <v>669247.36230982991</v>
      </c>
      <c r="H14" s="152">
        <v>670694</v>
      </c>
      <c r="I14" s="153">
        <v>641754</v>
      </c>
      <c r="J14" s="151"/>
    </row>
    <row r="15" spans="1:10" ht="15" customHeight="1" x14ac:dyDescent="0.3">
      <c r="A15" s="155"/>
      <c r="B15" s="144"/>
      <c r="C15" s="144" t="s">
        <v>206</v>
      </c>
      <c r="D15" s="152">
        <v>714.67737999999986</v>
      </c>
      <c r="E15" s="152">
        <v>683.74813000000006</v>
      </c>
      <c r="F15" s="152">
        <v>683</v>
      </c>
      <c r="G15" s="152">
        <v>1067.9340000000002</v>
      </c>
      <c r="H15" s="152">
        <v>252</v>
      </c>
      <c r="I15" s="153">
        <v>698</v>
      </c>
      <c r="J15" s="151"/>
    </row>
    <row r="16" spans="1:10" ht="15" customHeight="1" x14ac:dyDescent="0.3">
      <c r="A16" s="155"/>
      <c r="B16" s="144"/>
      <c r="C16" s="156" t="s">
        <v>207</v>
      </c>
      <c r="D16" s="157">
        <v>110583.86330999999</v>
      </c>
      <c r="E16" s="157">
        <v>107855.10683000002</v>
      </c>
      <c r="F16" s="157">
        <v>94820</v>
      </c>
      <c r="G16" s="157">
        <v>96317.368915418512</v>
      </c>
      <c r="H16" s="157">
        <v>91331</v>
      </c>
      <c r="I16" s="158">
        <v>90473</v>
      </c>
      <c r="J16" s="151"/>
    </row>
    <row r="17" spans="1:10" ht="15" customHeight="1" x14ac:dyDescent="0.35">
      <c r="A17" s="159"/>
      <c r="B17" s="160"/>
      <c r="C17" s="160" t="s">
        <v>13</v>
      </c>
      <c r="D17" s="149">
        <v>3929535.1130499998</v>
      </c>
      <c r="E17" s="149">
        <v>3758035.5796399997</v>
      </c>
      <c r="F17" s="149">
        <v>3797850</v>
      </c>
      <c r="G17" s="149">
        <v>3748525.8666689214</v>
      </c>
      <c r="H17" s="149">
        <v>3691335</v>
      </c>
      <c r="I17" s="150">
        <v>3537072</v>
      </c>
      <c r="J17" s="151"/>
    </row>
    <row r="18" spans="1:10" ht="15" customHeight="1" x14ac:dyDescent="0.3">
      <c r="A18" s="143"/>
      <c r="B18" s="144"/>
      <c r="C18" s="144"/>
      <c r="D18" s="146"/>
      <c r="E18" s="146"/>
      <c r="F18" s="146"/>
      <c r="G18" s="146"/>
      <c r="H18" s="146"/>
      <c r="I18" s="147"/>
      <c r="J18" s="151"/>
    </row>
    <row r="19" spans="1:10" ht="15" customHeight="1" x14ac:dyDescent="0.35">
      <c r="A19" s="143"/>
      <c r="B19" s="148" t="s">
        <v>199</v>
      </c>
      <c r="C19" s="144"/>
      <c r="D19" s="149">
        <v>22055.187999999998</v>
      </c>
      <c r="E19" s="149">
        <v>16775.393</v>
      </c>
      <c r="F19" s="149">
        <v>11756</v>
      </c>
      <c r="G19" s="149">
        <v>12075.13939</v>
      </c>
      <c r="H19" s="149">
        <v>11536</v>
      </c>
      <c r="I19" s="150">
        <v>12281</v>
      </c>
      <c r="J19" s="151"/>
    </row>
    <row r="20" spans="1:10" ht="15" customHeight="1" x14ac:dyDescent="0.3">
      <c r="A20" s="155"/>
      <c r="B20" s="144"/>
      <c r="C20" s="144"/>
      <c r="D20" s="145"/>
      <c r="E20" s="145"/>
      <c r="F20" s="145"/>
      <c r="G20" s="152"/>
      <c r="H20" s="152" t="s">
        <v>16</v>
      </c>
      <c r="I20" s="153" t="s">
        <v>16</v>
      </c>
      <c r="J20" s="151"/>
    </row>
    <row r="21" spans="1:10" ht="15" customHeight="1" x14ac:dyDescent="0.3">
      <c r="A21" s="143" t="s">
        <v>208</v>
      </c>
      <c r="B21" s="144"/>
      <c r="C21" s="144"/>
      <c r="D21" s="152"/>
      <c r="E21" s="152"/>
      <c r="F21" s="152"/>
      <c r="G21" s="152"/>
      <c r="H21" s="152" t="s">
        <v>16</v>
      </c>
      <c r="I21" s="153" t="s">
        <v>16</v>
      </c>
      <c r="J21" s="151"/>
    </row>
    <row r="22" spans="1:10" ht="15" customHeight="1" x14ac:dyDescent="0.3">
      <c r="A22" s="143"/>
      <c r="B22" s="144"/>
      <c r="C22" s="144"/>
      <c r="D22" s="152"/>
      <c r="E22" s="152"/>
      <c r="F22" s="152"/>
      <c r="G22" s="152"/>
      <c r="H22" s="152"/>
      <c r="I22" s="153"/>
      <c r="J22" s="151"/>
    </row>
    <row r="23" spans="1:10" ht="15" customHeight="1" x14ac:dyDescent="0.3">
      <c r="A23" s="143"/>
      <c r="B23" s="148" t="s">
        <v>200</v>
      </c>
      <c r="C23" s="144"/>
      <c r="D23" s="152"/>
      <c r="E23" s="152"/>
      <c r="F23" s="152"/>
      <c r="G23" s="152"/>
      <c r="H23" s="152"/>
      <c r="I23" s="153"/>
      <c r="J23" s="151"/>
    </row>
    <row r="24" spans="1:10" ht="15" customHeight="1" x14ac:dyDescent="0.3">
      <c r="A24" s="143"/>
      <c r="B24" s="144"/>
      <c r="C24" s="144" t="s">
        <v>201</v>
      </c>
      <c r="D24" s="152">
        <v>-1232.60852</v>
      </c>
      <c r="E24" s="152">
        <v>-442.46397999999999</v>
      </c>
      <c r="F24" s="152">
        <v>-714</v>
      </c>
      <c r="G24" s="152">
        <v>-799.19600000000003</v>
      </c>
      <c r="H24" s="152">
        <v>-797</v>
      </c>
      <c r="I24" s="153">
        <v>-1037</v>
      </c>
      <c r="J24" s="151"/>
    </row>
    <row r="25" spans="1:10" ht="15" customHeight="1" x14ac:dyDescent="0.3">
      <c r="A25" s="155"/>
      <c r="B25" s="144"/>
      <c r="C25" s="144" t="s">
        <v>202</v>
      </c>
      <c r="D25" s="152">
        <v>-1049.5536999999999</v>
      </c>
      <c r="E25" s="152">
        <v>-1013.102</v>
      </c>
      <c r="F25" s="152">
        <v>-709</v>
      </c>
      <c r="G25" s="152">
        <v>-890.90200000000004</v>
      </c>
      <c r="H25" s="152">
        <v>-954</v>
      </c>
      <c r="I25" s="153">
        <v>-1221</v>
      </c>
      <c r="J25" s="151"/>
    </row>
    <row r="26" spans="1:10" ht="15" customHeight="1" x14ac:dyDescent="0.3">
      <c r="A26" s="155"/>
      <c r="B26" s="144"/>
      <c r="C26" s="144" t="s">
        <v>203</v>
      </c>
      <c r="D26" s="152">
        <v>0</v>
      </c>
      <c r="E26" s="152">
        <v>0</v>
      </c>
      <c r="F26" s="152">
        <v>0</v>
      </c>
      <c r="G26" s="152">
        <v>0</v>
      </c>
      <c r="H26" s="152">
        <v>0</v>
      </c>
      <c r="I26" s="153">
        <v>0</v>
      </c>
      <c r="J26" s="151"/>
    </row>
    <row r="27" spans="1:10" ht="15" customHeight="1" x14ac:dyDescent="0.3">
      <c r="A27" s="155"/>
      <c r="B27" s="144"/>
      <c r="C27" s="144" t="s">
        <v>204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3">
        <v>0</v>
      </c>
      <c r="J27" s="151"/>
    </row>
    <row r="28" spans="1:10" ht="15" customHeight="1" x14ac:dyDescent="0.3">
      <c r="A28" s="155"/>
      <c r="B28" s="144"/>
      <c r="C28" s="144" t="s">
        <v>205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3">
        <v>-7</v>
      </c>
      <c r="J28" s="151"/>
    </row>
    <row r="29" spans="1:10" ht="15" customHeight="1" x14ac:dyDescent="0.3">
      <c r="A29" s="155"/>
      <c r="B29" s="144"/>
      <c r="C29" s="144" t="s">
        <v>206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3">
        <v>0</v>
      </c>
      <c r="J29" s="151"/>
    </row>
    <row r="30" spans="1:10" ht="15" customHeight="1" x14ac:dyDescent="0.3">
      <c r="A30" s="161"/>
      <c r="B30" s="156"/>
      <c r="C30" s="156" t="s">
        <v>207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8">
        <v>0</v>
      </c>
      <c r="J30" s="151"/>
    </row>
    <row r="31" spans="1:10" ht="15" customHeight="1" x14ac:dyDescent="0.35">
      <c r="A31" s="159"/>
      <c r="B31" s="160"/>
      <c r="C31" s="160" t="s">
        <v>13</v>
      </c>
      <c r="D31" s="149">
        <v>-2282.1622199999997</v>
      </c>
      <c r="E31" s="149">
        <v>-1456</v>
      </c>
      <c r="F31" s="149">
        <v>-1423</v>
      </c>
      <c r="G31" s="149">
        <v>-1690.098</v>
      </c>
      <c r="H31" s="149">
        <v>-1751</v>
      </c>
      <c r="I31" s="150">
        <v>-2264</v>
      </c>
    </row>
    <row r="32" spans="1:10" ht="15" customHeight="1" x14ac:dyDescent="0.35">
      <c r="A32" s="159"/>
      <c r="B32" s="160"/>
      <c r="C32" s="160"/>
      <c r="D32" s="149"/>
      <c r="E32" s="149"/>
      <c r="F32" s="149"/>
      <c r="G32" s="149"/>
      <c r="H32" s="149"/>
      <c r="I32" s="150"/>
    </row>
    <row r="33" spans="1:10" ht="15" customHeight="1" x14ac:dyDescent="0.35">
      <c r="A33" s="143"/>
      <c r="B33" s="148" t="s">
        <v>199</v>
      </c>
      <c r="C33" s="144"/>
      <c r="D33" s="149">
        <v>-228.78122999999999</v>
      </c>
      <c r="E33" s="149">
        <v>-235.51215999999999</v>
      </c>
      <c r="F33" s="149">
        <v>-252</v>
      </c>
      <c r="G33" s="149">
        <v>-260.95227999999997</v>
      </c>
      <c r="H33" s="149">
        <v>-170</v>
      </c>
      <c r="I33" s="150">
        <v>-183</v>
      </c>
    </row>
    <row r="34" spans="1:10" ht="15" customHeight="1" x14ac:dyDescent="0.3">
      <c r="A34" s="159"/>
      <c r="B34" s="146"/>
      <c r="C34" s="146"/>
      <c r="D34" s="145"/>
      <c r="E34" s="145"/>
      <c r="F34" s="145"/>
      <c r="G34" s="162"/>
      <c r="H34" s="162" t="s">
        <v>16</v>
      </c>
      <c r="I34" s="163" t="s">
        <v>16</v>
      </c>
      <c r="J34" s="151"/>
    </row>
    <row r="35" spans="1:10" ht="15" customHeight="1" x14ac:dyDescent="0.3">
      <c r="A35" s="164" t="s">
        <v>211</v>
      </c>
      <c r="B35" s="146"/>
      <c r="C35" s="146"/>
      <c r="D35" s="145"/>
      <c r="E35" s="145"/>
      <c r="F35" s="165"/>
      <c r="G35" s="165"/>
      <c r="H35" s="165"/>
      <c r="I35" s="166"/>
      <c r="J35" s="151"/>
    </row>
    <row r="36" spans="1:10" ht="15" customHeight="1" x14ac:dyDescent="0.3">
      <c r="A36" s="164"/>
      <c r="B36" s="146"/>
      <c r="C36" s="146"/>
      <c r="D36" s="145"/>
      <c r="E36" s="145"/>
      <c r="F36" s="165"/>
      <c r="G36" s="165"/>
      <c r="H36" s="165"/>
      <c r="I36" s="166"/>
      <c r="J36" s="151"/>
    </row>
    <row r="37" spans="1:10" ht="15" customHeight="1" x14ac:dyDescent="0.3">
      <c r="A37" s="164"/>
      <c r="B37" s="167" t="s">
        <v>212</v>
      </c>
      <c r="C37" s="146"/>
      <c r="D37" s="145"/>
      <c r="E37" s="145"/>
      <c r="F37" s="165"/>
      <c r="G37" s="165"/>
      <c r="H37" s="165"/>
      <c r="I37" s="166"/>
      <c r="J37" s="151"/>
    </row>
    <row r="38" spans="1:10" ht="15" customHeight="1" x14ac:dyDescent="0.3">
      <c r="A38" s="164"/>
      <c r="B38" s="146"/>
      <c r="C38" s="146" t="s">
        <v>209</v>
      </c>
      <c r="D38" s="152">
        <v>45510.016360000001</v>
      </c>
      <c r="E38" s="152">
        <v>47355.094380000002</v>
      </c>
      <c r="F38" s="152">
        <v>41578</v>
      </c>
      <c r="G38" s="152">
        <v>59512.482243029095</v>
      </c>
      <c r="H38" s="152">
        <v>67523</v>
      </c>
      <c r="I38" s="153">
        <v>74900</v>
      </c>
      <c r="J38" s="151"/>
    </row>
    <row r="39" spans="1:10" ht="15" customHeight="1" x14ac:dyDescent="0.3">
      <c r="A39" s="164"/>
      <c r="B39" s="146"/>
      <c r="C39" s="146" t="s">
        <v>210</v>
      </c>
      <c r="D39" s="152">
        <v>4234.6473999999998</v>
      </c>
      <c r="E39" s="152">
        <v>4845.44092</v>
      </c>
      <c r="F39" s="152">
        <v>4663</v>
      </c>
      <c r="G39" s="152">
        <v>5623.3462060824686</v>
      </c>
      <c r="H39" s="152">
        <v>17689</v>
      </c>
      <c r="I39" s="153">
        <v>16070</v>
      </c>
      <c r="J39" s="151"/>
    </row>
    <row r="40" spans="1:10" ht="15" customHeight="1" x14ac:dyDescent="0.3">
      <c r="A40" s="161"/>
      <c r="B40" s="156"/>
      <c r="C40" s="156" t="s">
        <v>141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8">
        <v>0</v>
      </c>
      <c r="J40" s="151"/>
    </row>
    <row r="41" spans="1:10" ht="15" customHeight="1" x14ac:dyDescent="0.35">
      <c r="A41" s="159"/>
      <c r="B41" s="160"/>
      <c r="C41" s="160" t="s">
        <v>13</v>
      </c>
      <c r="D41" s="149">
        <v>49744.663770000006</v>
      </c>
      <c r="E41" s="149">
        <v>52200.535309999999</v>
      </c>
      <c r="F41" s="149">
        <v>46241</v>
      </c>
      <c r="G41" s="149">
        <v>65135.828449111563</v>
      </c>
      <c r="H41" s="149">
        <v>85212</v>
      </c>
      <c r="I41" s="150">
        <v>90970</v>
      </c>
      <c r="J41" s="151"/>
    </row>
    <row r="42" spans="1:10" ht="15" customHeight="1" x14ac:dyDescent="0.3">
      <c r="A42" s="164"/>
      <c r="B42" s="146"/>
      <c r="C42" s="146"/>
      <c r="D42" s="145"/>
      <c r="E42" s="145"/>
      <c r="F42" s="165"/>
      <c r="G42" s="165"/>
      <c r="H42" s="165"/>
      <c r="I42" s="166"/>
      <c r="J42" s="151"/>
    </row>
    <row r="43" spans="1:10" ht="15" customHeight="1" x14ac:dyDescent="0.3">
      <c r="A43" s="164"/>
      <c r="B43" s="167" t="s">
        <v>213</v>
      </c>
      <c r="C43" s="146"/>
      <c r="D43" s="168"/>
      <c r="E43" s="168"/>
      <c r="F43" s="165"/>
      <c r="G43" s="165"/>
      <c r="H43" s="165"/>
      <c r="I43" s="166"/>
      <c r="J43" s="151"/>
    </row>
    <row r="44" spans="1:10" ht="15" customHeight="1" x14ac:dyDescent="0.3">
      <c r="A44" s="164"/>
      <c r="B44" s="146"/>
      <c r="C44" s="146" t="s">
        <v>209</v>
      </c>
      <c r="D44" s="165">
        <f>D38/(E17+E31+(E19+E33))</f>
        <v>1.2061642054187813E-2</v>
      </c>
      <c r="E44" s="165">
        <f>E38/(F17+F31+(F19+F33))</f>
        <v>1.2435911884958E-2</v>
      </c>
      <c r="F44" s="165">
        <f>F38/(G17+G31+(G19+G33))</f>
        <v>1.1061950564476977E-2</v>
      </c>
      <c r="G44" s="165">
        <f>G38/(H17+H31+(H19+H33))</f>
        <v>1.6080325927945283E-2</v>
      </c>
      <c r="H44" s="165">
        <f>H38/(I17+I31+(I19+I33))</f>
        <v>1.9037155199489359E-2</v>
      </c>
      <c r="I44" s="166">
        <v>2.1793733180109243E-2</v>
      </c>
    </row>
    <row r="45" spans="1:10" ht="15" customHeight="1" x14ac:dyDescent="0.3">
      <c r="A45" s="164"/>
      <c r="B45" s="146"/>
      <c r="C45" s="146" t="s">
        <v>210</v>
      </c>
      <c r="D45" s="165">
        <f>D39/($E$17+$E$31+($E$19+$E$33))</f>
        <v>1.1223199912841579E-3</v>
      </c>
      <c r="E45" s="165">
        <f>E39/(F17+F31+(F19+F33))</f>
        <v>1.272460273045914E-3</v>
      </c>
      <c r="F45" s="165">
        <f>F39/(G17+G31+(G19+G33))</f>
        <v>1.2406050190522907E-3</v>
      </c>
      <c r="G45" s="165">
        <f>G39/(H17+H31+(H19+H33))</f>
        <v>1.5194331742072896E-3</v>
      </c>
      <c r="H45" s="165">
        <f>H39/(I17+I31+(I19+I33))</f>
        <v>4.9871634602101098E-3</v>
      </c>
      <c r="I45" s="166">
        <v>4.6759677077310097E-3</v>
      </c>
    </row>
    <row r="46" spans="1:10" ht="15" customHeight="1" x14ac:dyDescent="0.3">
      <c r="A46" s="161"/>
      <c r="B46" s="156"/>
      <c r="C46" s="156" t="s">
        <v>141</v>
      </c>
      <c r="D46" s="157">
        <f>D40/($E$17+$E$31+($E$19+$E$33))</f>
        <v>0</v>
      </c>
      <c r="E46" s="157">
        <f>E40/($F$17+$F$31-($F$19+$F$33))</f>
        <v>0</v>
      </c>
      <c r="F46" s="157">
        <v>0</v>
      </c>
      <c r="G46" s="157">
        <v>0</v>
      </c>
      <c r="H46" s="157">
        <v>0</v>
      </c>
      <c r="I46" s="158">
        <v>0</v>
      </c>
    </row>
    <row r="47" spans="1:10" ht="15" customHeight="1" x14ac:dyDescent="0.35">
      <c r="A47" s="159"/>
      <c r="B47" s="160"/>
      <c r="C47" s="160" t="s">
        <v>13</v>
      </c>
      <c r="D47" s="224">
        <f>D41/($E$17+$E$31+($E$19+$E$33))</f>
        <v>1.31839620481223E-2</v>
      </c>
      <c r="E47" s="224">
        <f>E41/(F$17+F31+(F19+F33))</f>
        <v>1.3708372160630011E-2</v>
      </c>
      <c r="F47" s="224">
        <f>F41/(G$17+G31+(G19+G33))</f>
        <v>1.2302555583529268E-2</v>
      </c>
      <c r="G47" s="224">
        <f>G41/(H$17+H31+(H19+H33))</f>
        <v>1.7599759102152571E-2</v>
      </c>
      <c r="H47" s="224">
        <f>H41/(I$17+I31+(I19+I33))</f>
        <v>2.4024318659699468E-2</v>
      </c>
      <c r="I47" s="225">
        <v>2.6469700887840251E-2</v>
      </c>
    </row>
    <row r="48" spans="1:10" ht="15" customHeight="1" x14ac:dyDescent="0.3">
      <c r="A48" s="169"/>
      <c r="B48" s="170"/>
      <c r="C48" s="170"/>
      <c r="D48" s="170"/>
      <c r="E48" s="170"/>
      <c r="F48" s="170"/>
      <c r="G48" s="170"/>
      <c r="H48" s="170"/>
      <c r="I48" s="171"/>
    </row>
    <row r="49" spans="1:9" ht="15" customHeight="1" x14ac:dyDescent="0.25">
      <c r="F49" s="172"/>
      <c r="G49" s="172"/>
      <c r="H49" s="172"/>
      <c r="I49" s="172"/>
    </row>
    <row r="50" spans="1:9" ht="15" customHeight="1" x14ac:dyDescent="0.25">
      <c r="F50" s="172"/>
      <c r="G50" s="172"/>
      <c r="H50" s="172"/>
      <c r="I50" s="172"/>
    </row>
    <row r="51" spans="1:9" ht="15" customHeight="1" x14ac:dyDescent="0.25"/>
    <row r="52" spans="1:9" ht="15" customHeight="1" x14ac:dyDescent="0.35">
      <c r="A52" s="173" t="s">
        <v>214</v>
      </c>
      <c r="B52" s="174"/>
      <c r="C52" s="174"/>
      <c r="D52" s="174"/>
      <c r="E52" s="174"/>
      <c r="F52" s="174"/>
      <c r="G52" s="174"/>
    </row>
    <row r="53" spans="1:9" ht="15" customHeight="1" x14ac:dyDescent="0.3">
      <c r="A53" s="132" t="s">
        <v>167</v>
      </c>
      <c r="B53" s="135"/>
      <c r="C53" s="135"/>
      <c r="D53" s="135"/>
      <c r="E53" s="135"/>
      <c r="F53" s="135"/>
      <c r="G53" s="135"/>
      <c r="H53" s="134" t="s">
        <v>246</v>
      </c>
      <c r="I53" s="135"/>
    </row>
    <row r="54" spans="1:9" ht="15" customHeight="1" x14ac:dyDescent="0.3">
      <c r="A54" s="135"/>
      <c r="B54" s="135"/>
      <c r="C54" s="135"/>
      <c r="D54" s="135"/>
      <c r="E54" s="135"/>
      <c r="F54" s="135"/>
      <c r="G54" s="135"/>
      <c r="H54" s="135"/>
      <c r="I54" s="175"/>
    </row>
    <row r="55" spans="1:9" ht="15" customHeight="1" x14ac:dyDescent="0.3">
      <c r="A55" s="136" t="s">
        <v>59</v>
      </c>
      <c r="B55" s="137"/>
      <c r="C55" s="137"/>
      <c r="D55" s="176" t="s">
        <v>60</v>
      </c>
      <c r="E55" s="137"/>
      <c r="F55" s="137"/>
      <c r="G55" s="176"/>
      <c r="H55" s="137"/>
      <c r="I55" s="177"/>
    </row>
    <row r="56" spans="1:9" ht="15" customHeight="1" x14ac:dyDescent="0.3">
      <c r="A56" s="140"/>
      <c r="B56" s="141"/>
      <c r="C56" s="141"/>
      <c r="D56" s="142">
        <v>2019</v>
      </c>
      <c r="E56" s="142">
        <v>2018</v>
      </c>
      <c r="F56" s="142">
        <v>2017</v>
      </c>
      <c r="G56" s="142">
        <v>2016</v>
      </c>
      <c r="H56" s="142">
        <v>2015</v>
      </c>
      <c r="I56" s="178">
        <v>2014</v>
      </c>
    </row>
    <row r="57" spans="1:9" ht="15" customHeight="1" x14ac:dyDescent="0.3">
      <c r="A57" s="143"/>
      <c r="B57" s="144"/>
      <c r="C57" s="144"/>
      <c r="D57" s="145"/>
      <c r="E57" s="145"/>
      <c r="F57" s="146"/>
      <c r="G57" s="146"/>
      <c r="H57" s="146"/>
      <c r="I57" s="147"/>
    </row>
    <row r="58" spans="1:9" ht="15" customHeight="1" x14ac:dyDescent="0.3">
      <c r="A58" s="143" t="s">
        <v>215</v>
      </c>
      <c r="B58" s="144"/>
      <c r="C58" s="144"/>
      <c r="D58" s="145"/>
      <c r="E58" s="145"/>
      <c r="F58" s="146"/>
      <c r="G58" s="146"/>
      <c r="H58" s="146"/>
      <c r="I58" s="147"/>
    </row>
    <row r="59" spans="1:9" ht="15" customHeight="1" x14ac:dyDescent="0.3">
      <c r="A59" s="143"/>
      <c r="B59" s="144"/>
      <c r="C59" s="144"/>
      <c r="D59" s="145"/>
      <c r="E59" s="145"/>
      <c r="F59" s="146"/>
      <c r="G59" s="146"/>
      <c r="H59" s="146"/>
      <c r="I59" s="147"/>
    </row>
    <row r="60" spans="1:9" ht="15" customHeight="1" x14ac:dyDescent="0.3">
      <c r="A60" s="143"/>
      <c r="B60" s="148" t="s">
        <v>216</v>
      </c>
      <c r="C60" s="144"/>
      <c r="D60" s="152"/>
      <c r="E60" s="152"/>
      <c r="F60" s="152"/>
      <c r="G60" s="152"/>
      <c r="H60" s="152"/>
      <c r="I60" s="153"/>
    </row>
    <row r="61" spans="1:9" ht="15" customHeight="1" x14ac:dyDescent="0.3">
      <c r="A61" s="143"/>
      <c r="B61" s="144"/>
      <c r="C61" s="144" t="s">
        <v>217</v>
      </c>
      <c r="D61" s="152">
        <v>2433398.20205</v>
      </c>
      <c r="E61" s="152">
        <v>2342645.0992899998</v>
      </c>
      <c r="F61" s="152">
        <v>2359841</v>
      </c>
      <c r="G61" s="152">
        <v>2280875.3673999994</v>
      </c>
      <c r="H61" s="152">
        <v>2254978</v>
      </c>
      <c r="I61" s="153">
        <v>2166222</v>
      </c>
    </row>
    <row r="62" spans="1:9" ht="15" customHeight="1" x14ac:dyDescent="0.3">
      <c r="A62" s="155"/>
      <c r="B62" s="144"/>
      <c r="C62" s="144" t="s">
        <v>218</v>
      </c>
      <c r="D62" s="152">
        <v>636924.54142000002</v>
      </c>
      <c r="E62" s="152">
        <v>566005.01457999996</v>
      </c>
      <c r="F62" s="152">
        <v>570432</v>
      </c>
      <c r="G62" s="152">
        <v>557363.24054999987</v>
      </c>
      <c r="H62" s="152">
        <v>556115</v>
      </c>
      <c r="I62" s="153">
        <v>503643</v>
      </c>
    </row>
    <row r="63" spans="1:9" ht="15" customHeight="1" x14ac:dyDescent="0.3">
      <c r="A63" s="155"/>
      <c r="B63" s="144"/>
      <c r="C63" s="144" t="s">
        <v>219</v>
      </c>
      <c r="D63" s="152">
        <v>30348.721899999997</v>
      </c>
      <c r="E63" s="152">
        <v>41937.291859999998</v>
      </c>
      <c r="F63" s="152">
        <v>38683</v>
      </c>
      <c r="G63" s="152">
        <v>45949.947999999997</v>
      </c>
      <c r="H63" s="152">
        <v>11429</v>
      </c>
      <c r="I63" s="153">
        <v>16317</v>
      </c>
    </row>
    <row r="64" spans="1:9" ht="15" customHeight="1" x14ac:dyDescent="0.3">
      <c r="A64" s="155"/>
      <c r="B64" s="144"/>
      <c r="C64" s="144" t="s">
        <v>220</v>
      </c>
      <c r="D64" s="152">
        <v>74903.931660000017</v>
      </c>
      <c r="E64" s="152">
        <v>75807.777010000005</v>
      </c>
      <c r="F64" s="152">
        <v>90600</v>
      </c>
      <c r="G64" s="152">
        <v>97704.645493674238</v>
      </c>
      <c r="H64" s="152">
        <v>106537</v>
      </c>
      <c r="I64" s="153">
        <v>117965</v>
      </c>
    </row>
    <row r="65" spans="1:10" ht="15" customHeight="1" x14ac:dyDescent="0.3">
      <c r="A65" s="155"/>
      <c r="B65" s="144"/>
      <c r="C65" s="144" t="s">
        <v>221</v>
      </c>
      <c r="D65" s="152">
        <v>642661.17535000003</v>
      </c>
      <c r="E65" s="152">
        <v>623101.54192999995</v>
      </c>
      <c r="F65" s="152">
        <v>642790</v>
      </c>
      <c r="G65" s="152">
        <v>669247.36230982991</v>
      </c>
      <c r="H65" s="152">
        <v>670694</v>
      </c>
      <c r="I65" s="153">
        <v>641754</v>
      </c>
    </row>
    <row r="66" spans="1:10" ht="15" customHeight="1" x14ac:dyDescent="0.3">
      <c r="A66" s="155"/>
      <c r="B66" s="144"/>
      <c r="C66" s="144" t="s">
        <v>222</v>
      </c>
      <c r="D66" s="152">
        <v>714.67737999999986</v>
      </c>
      <c r="E66" s="152">
        <v>683.74813000000006</v>
      </c>
      <c r="F66" s="152">
        <v>683</v>
      </c>
      <c r="G66" s="152">
        <v>1067.9340000000002</v>
      </c>
      <c r="H66" s="152">
        <v>252</v>
      </c>
      <c r="I66" s="153">
        <v>698</v>
      </c>
    </row>
    <row r="67" spans="1:10" ht="15" customHeight="1" x14ac:dyDescent="0.3">
      <c r="A67" s="161"/>
      <c r="B67" s="156"/>
      <c r="C67" s="156" t="s">
        <v>223</v>
      </c>
      <c r="D67" s="157">
        <v>110583.86330999999</v>
      </c>
      <c r="E67" s="157">
        <v>107855.10683000002</v>
      </c>
      <c r="F67" s="157">
        <v>94820</v>
      </c>
      <c r="G67" s="157">
        <v>96317.368915418512</v>
      </c>
      <c r="H67" s="157">
        <v>91331</v>
      </c>
      <c r="I67" s="158">
        <v>90473</v>
      </c>
    </row>
    <row r="68" spans="1:10" ht="15" customHeight="1" x14ac:dyDescent="0.35">
      <c r="A68" s="159"/>
      <c r="B68" s="160"/>
      <c r="C68" s="160" t="s">
        <v>65</v>
      </c>
      <c r="D68" s="149">
        <v>3929535.1130499998</v>
      </c>
      <c r="E68" s="149">
        <v>3758035.5796399997</v>
      </c>
      <c r="F68" s="149">
        <v>3797850</v>
      </c>
      <c r="G68" s="149">
        <v>3748525.8666689214</v>
      </c>
      <c r="H68" s="149">
        <v>3691335</v>
      </c>
      <c r="I68" s="150">
        <v>3537072</v>
      </c>
    </row>
    <row r="69" spans="1:10" ht="15" customHeight="1" x14ac:dyDescent="0.3">
      <c r="A69" s="155"/>
      <c r="B69" s="144"/>
      <c r="C69" s="144"/>
      <c r="D69" s="145"/>
      <c r="E69" s="145"/>
      <c r="F69" s="145"/>
      <c r="G69" s="152"/>
      <c r="H69" s="152" t="s">
        <v>16</v>
      </c>
      <c r="I69" s="153" t="s">
        <v>16</v>
      </c>
    </row>
    <row r="70" spans="1:10" ht="15" customHeight="1" x14ac:dyDescent="0.35">
      <c r="A70" s="143"/>
      <c r="B70" s="148" t="s">
        <v>224</v>
      </c>
      <c r="C70" s="144"/>
      <c r="D70" s="149">
        <v>22055.187999999998</v>
      </c>
      <c r="E70" s="149">
        <v>16775.393</v>
      </c>
      <c r="F70" s="149">
        <v>11756</v>
      </c>
      <c r="G70" s="149">
        <v>12075.13939</v>
      </c>
      <c r="H70" s="149">
        <v>11536</v>
      </c>
      <c r="I70" s="150">
        <v>12281</v>
      </c>
      <c r="J70" s="151"/>
    </row>
    <row r="71" spans="1:10" ht="15" customHeight="1" x14ac:dyDescent="0.3">
      <c r="A71" s="143"/>
      <c r="B71" s="148"/>
      <c r="C71" s="144"/>
      <c r="D71" s="152"/>
      <c r="E71" s="152"/>
      <c r="F71" s="152"/>
      <c r="G71" s="152"/>
      <c r="H71" s="152"/>
      <c r="I71" s="153"/>
    </row>
    <row r="72" spans="1:10" ht="15" customHeight="1" x14ac:dyDescent="0.3">
      <c r="A72" s="143" t="s">
        <v>225</v>
      </c>
      <c r="B72" s="144"/>
      <c r="C72" s="144"/>
      <c r="D72" s="145"/>
      <c r="E72" s="145"/>
      <c r="F72" s="152"/>
      <c r="G72" s="152"/>
      <c r="H72" s="152" t="s">
        <v>16</v>
      </c>
      <c r="I72" s="153" t="s">
        <v>16</v>
      </c>
    </row>
    <row r="73" spans="1:10" ht="15" customHeight="1" x14ac:dyDescent="0.3">
      <c r="A73" s="143"/>
      <c r="B73" s="144"/>
      <c r="C73" s="144"/>
      <c r="D73" s="145"/>
      <c r="E73" s="145"/>
      <c r="F73" s="152"/>
      <c r="G73" s="152"/>
      <c r="H73" s="152"/>
      <c r="I73" s="153"/>
    </row>
    <row r="74" spans="1:10" ht="15" customHeight="1" x14ac:dyDescent="0.3">
      <c r="A74" s="143"/>
      <c r="B74" s="148" t="s">
        <v>216</v>
      </c>
      <c r="C74" s="144"/>
      <c r="D74" s="152"/>
      <c r="E74" s="152"/>
      <c r="F74" s="152"/>
      <c r="G74" s="152"/>
      <c r="H74" s="152"/>
      <c r="I74" s="153"/>
    </row>
    <row r="75" spans="1:10" ht="15" customHeight="1" x14ac:dyDescent="0.3">
      <c r="A75" s="143"/>
      <c r="B75" s="144"/>
      <c r="C75" s="144" t="s">
        <v>217</v>
      </c>
      <c r="D75" s="152">
        <v>-1232.60852</v>
      </c>
      <c r="E75" s="152">
        <v>-442.46397999999999</v>
      </c>
      <c r="F75" s="152">
        <v>-714</v>
      </c>
      <c r="G75" s="152">
        <v>-799.19600000000003</v>
      </c>
      <c r="H75" s="152">
        <v>-797</v>
      </c>
      <c r="I75" s="153">
        <v>-1037</v>
      </c>
    </row>
    <row r="76" spans="1:10" ht="15" customHeight="1" x14ac:dyDescent="0.3">
      <c r="A76" s="155"/>
      <c r="B76" s="144"/>
      <c r="C76" s="144" t="s">
        <v>218</v>
      </c>
      <c r="D76" s="152">
        <v>-1049.5536999999999</v>
      </c>
      <c r="E76" s="152">
        <v>-1013.102</v>
      </c>
      <c r="F76" s="152">
        <v>-709</v>
      </c>
      <c r="G76" s="152">
        <v>-890.90200000000004</v>
      </c>
      <c r="H76" s="152">
        <v>-954</v>
      </c>
      <c r="I76" s="153">
        <v>-1221</v>
      </c>
    </row>
    <row r="77" spans="1:10" ht="15" customHeight="1" x14ac:dyDescent="0.3">
      <c r="A77" s="155"/>
      <c r="B77" s="144"/>
      <c r="C77" s="144" t="s">
        <v>219</v>
      </c>
      <c r="D77" s="152">
        <v>0</v>
      </c>
      <c r="E77" s="152">
        <v>0</v>
      </c>
      <c r="F77" s="152">
        <v>0</v>
      </c>
      <c r="G77" s="152">
        <v>0</v>
      </c>
      <c r="H77" s="152">
        <v>0</v>
      </c>
      <c r="I77" s="153">
        <v>0</v>
      </c>
    </row>
    <row r="78" spans="1:10" ht="15" customHeight="1" x14ac:dyDescent="0.3">
      <c r="A78" s="155"/>
      <c r="B78" s="144"/>
      <c r="C78" s="144" t="s">
        <v>220</v>
      </c>
      <c r="D78" s="152">
        <v>0</v>
      </c>
      <c r="E78" s="152">
        <v>0</v>
      </c>
      <c r="F78" s="152">
        <v>0</v>
      </c>
      <c r="G78" s="152">
        <v>0</v>
      </c>
      <c r="H78" s="152">
        <v>0</v>
      </c>
      <c r="I78" s="153">
        <v>0</v>
      </c>
    </row>
    <row r="79" spans="1:10" ht="15" customHeight="1" x14ac:dyDescent="0.3">
      <c r="A79" s="155"/>
      <c r="B79" s="144"/>
      <c r="C79" s="144" t="s">
        <v>221</v>
      </c>
      <c r="D79" s="152">
        <v>0</v>
      </c>
      <c r="E79" s="152">
        <v>0</v>
      </c>
      <c r="F79" s="152">
        <v>0</v>
      </c>
      <c r="G79" s="152">
        <v>0</v>
      </c>
      <c r="H79" s="152">
        <v>0</v>
      </c>
      <c r="I79" s="153">
        <v>-7</v>
      </c>
    </row>
    <row r="80" spans="1:10" ht="15" customHeight="1" x14ac:dyDescent="0.3">
      <c r="A80" s="155"/>
      <c r="B80" s="144"/>
      <c r="C80" s="144" t="s">
        <v>222</v>
      </c>
      <c r="D80" s="152">
        <v>0</v>
      </c>
      <c r="E80" s="152">
        <v>0</v>
      </c>
      <c r="F80" s="152">
        <v>0</v>
      </c>
      <c r="G80" s="152">
        <v>0</v>
      </c>
      <c r="H80" s="152">
        <v>0</v>
      </c>
      <c r="I80" s="153">
        <v>0</v>
      </c>
    </row>
    <row r="81" spans="1:10" ht="15" customHeight="1" x14ac:dyDescent="0.3">
      <c r="A81" s="161"/>
      <c r="B81" s="156"/>
      <c r="C81" s="156" t="s">
        <v>223</v>
      </c>
      <c r="D81" s="157">
        <v>0</v>
      </c>
      <c r="E81" s="157">
        <v>0</v>
      </c>
      <c r="F81" s="157">
        <v>0</v>
      </c>
      <c r="G81" s="157">
        <v>0</v>
      </c>
      <c r="H81" s="157">
        <v>0</v>
      </c>
      <c r="I81" s="158">
        <v>0</v>
      </c>
    </row>
    <row r="82" spans="1:10" ht="15" customHeight="1" x14ac:dyDescent="0.35">
      <c r="A82" s="159"/>
      <c r="B82" s="160"/>
      <c r="C82" s="160" t="s">
        <v>65</v>
      </c>
      <c r="D82" s="149">
        <v>-2282.1622199999997</v>
      </c>
      <c r="E82" s="149">
        <v>-1456</v>
      </c>
      <c r="F82" s="149">
        <v>-1423</v>
      </c>
      <c r="G82" s="149">
        <v>-1690.098</v>
      </c>
      <c r="H82" s="149">
        <v>-1751</v>
      </c>
      <c r="I82" s="150">
        <v>-2264</v>
      </c>
    </row>
    <row r="83" spans="1:10" ht="15" customHeight="1" x14ac:dyDescent="0.3">
      <c r="A83" s="159"/>
      <c r="B83" s="146"/>
      <c r="C83" s="146"/>
      <c r="D83" s="145"/>
      <c r="E83" s="145"/>
      <c r="F83" s="145"/>
      <c r="G83" s="162"/>
      <c r="H83" s="162" t="s">
        <v>16</v>
      </c>
      <c r="I83" s="163" t="s">
        <v>16</v>
      </c>
    </row>
    <row r="84" spans="1:10" ht="15" customHeight="1" x14ac:dyDescent="0.35">
      <c r="A84" s="143"/>
      <c r="B84" s="148" t="s">
        <v>224</v>
      </c>
      <c r="C84" s="144"/>
      <c r="D84" s="149">
        <v>-228.78122999999999</v>
      </c>
      <c r="E84" s="149">
        <v>-235.51215999999999</v>
      </c>
      <c r="F84" s="149">
        <v>-252</v>
      </c>
      <c r="G84" s="149">
        <v>-260.95227999999997</v>
      </c>
      <c r="H84" s="149">
        <v>-170</v>
      </c>
      <c r="I84" s="150">
        <v>-183</v>
      </c>
      <c r="J84" s="151"/>
    </row>
    <row r="85" spans="1:10" ht="15" customHeight="1" x14ac:dyDescent="0.3">
      <c r="A85" s="164"/>
      <c r="B85" s="146"/>
      <c r="C85" s="146"/>
      <c r="D85" s="145"/>
      <c r="E85" s="145"/>
      <c r="F85" s="165"/>
      <c r="G85" s="165"/>
      <c r="H85" s="165"/>
      <c r="I85" s="166"/>
    </row>
    <row r="86" spans="1:10" ht="15" customHeight="1" x14ac:dyDescent="0.3">
      <c r="A86" s="164" t="s">
        <v>226</v>
      </c>
      <c r="B86" s="146"/>
      <c r="C86" s="146"/>
      <c r="D86" s="145"/>
      <c r="E86" s="145"/>
      <c r="F86" s="165"/>
      <c r="G86" s="165"/>
      <c r="H86" s="165"/>
      <c r="I86" s="166"/>
    </row>
    <row r="87" spans="1:10" ht="15" customHeight="1" x14ac:dyDescent="0.3">
      <c r="A87" s="164"/>
      <c r="B87" s="146"/>
      <c r="C87" s="146"/>
      <c r="D87" s="145"/>
      <c r="E87" s="145"/>
      <c r="F87" s="165"/>
      <c r="G87" s="165"/>
      <c r="H87" s="165"/>
      <c r="I87" s="166"/>
    </row>
    <row r="88" spans="1:10" ht="15" customHeight="1" x14ac:dyDescent="0.3">
      <c r="A88" s="164"/>
      <c r="B88" s="167" t="s">
        <v>227</v>
      </c>
      <c r="C88" s="146"/>
      <c r="D88" s="145"/>
      <c r="E88" s="145"/>
      <c r="F88" s="165"/>
      <c r="G88" s="165"/>
      <c r="H88" s="165"/>
      <c r="I88" s="166"/>
    </row>
    <row r="89" spans="1:10" ht="15" customHeight="1" x14ac:dyDescent="0.3">
      <c r="A89" s="164"/>
      <c r="B89" s="146"/>
      <c r="C89" s="146" t="s">
        <v>228</v>
      </c>
      <c r="D89" s="152">
        <v>45510.016360000001</v>
      </c>
      <c r="E89" s="152">
        <v>47355.094380000002</v>
      </c>
      <c r="F89" s="152">
        <v>41578</v>
      </c>
      <c r="G89" s="152">
        <v>59512.482243029095</v>
      </c>
      <c r="H89" s="152">
        <v>67523</v>
      </c>
      <c r="I89" s="153">
        <v>74900</v>
      </c>
    </row>
    <row r="90" spans="1:10" ht="15" customHeight="1" x14ac:dyDescent="0.3">
      <c r="A90" s="164"/>
      <c r="B90" s="146"/>
      <c r="C90" s="146" t="s">
        <v>229</v>
      </c>
      <c r="D90" s="152">
        <v>4234.6473999999998</v>
      </c>
      <c r="E90" s="152">
        <v>4845.44092</v>
      </c>
      <c r="F90" s="152">
        <v>4663</v>
      </c>
      <c r="G90" s="152">
        <v>5623.3462060824686</v>
      </c>
      <c r="H90" s="152">
        <v>17689</v>
      </c>
      <c r="I90" s="153">
        <v>16070</v>
      </c>
    </row>
    <row r="91" spans="1:10" ht="15" customHeight="1" x14ac:dyDescent="0.3">
      <c r="A91" s="161"/>
      <c r="B91" s="156"/>
      <c r="C91" s="156" t="s">
        <v>173</v>
      </c>
      <c r="D91" s="157">
        <v>0</v>
      </c>
      <c r="E91" s="157">
        <v>0</v>
      </c>
      <c r="F91" s="157">
        <v>0</v>
      </c>
      <c r="G91" s="157">
        <v>0</v>
      </c>
      <c r="H91" s="157">
        <v>0</v>
      </c>
      <c r="I91" s="158">
        <v>0</v>
      </c>
    </row>
    <row r="92" spans="1:10" ht="15" customHeight="1" x14ac:dyDescent="0.35">
      <c r="A92" s="159"/>
      <c r="B92" s="160"/>
      <c r="C92" s="160" t="s">
        <v>65</v>
      </c>
      <c r="D92" s="149">
        <v>49744.663770000006</v>
      </c>
      <c r="E92" s="149">
        <v>52200.535309999999</v>
      </c>
      <c r="F92" s="149">
        <v>46241</v>
      </c>
      <c r="G92" s="149">
        <v>65135.828449111563</v>
      </c>
      <c r="H92" s="149">
        <v>85212</v>
      </c>
      <c r="I92" s="150">
        <v>90970</v>
      </c>
    </row>
    <row r="93" spans="1:10" ht="15" customHeight="1" x14ac:dyDescent="0.3">
      <c r="A93" s="164"/>
      <c r="B93" s="146"/>
      <c r="C93" s="146"/>
      <c r="D93" s="145"/>
      <c r="E93" s="145"/>
      <c r="F93" s="165"/>
      <c r="G93" s="165"/>
      <c r="H93" s="165"/>
      <c r="I93" s="166"/>
    </row>
    <row r="94" spans="1:10" ht="15" customHeight="1" x14ac:dyDescent="0.3">
      <c r="A94" s="164"/>
      <c r="B94" s="167" t="s">
        <v>230</v>
      </c>
      <c r="C94" s="146"/>
      <c r="D94" s="165"/>
      <c r="E94" s="165"/>
      <c r="F94" s="165"/>
      <c r="G94" s="165"/>
      <c r="H94" s="165"/>
      <c r="I94" s="166"/>
    </row>
    <row r="95" spans="1:10" ht="15" customHeight="1" x14ac:dyDescent="0.3">
      <c r="A95" s="164"/>
      <c r="B95" s="146"/>
      <c r="C95" s="146" t="s">
        <v>228</v>
      </c>
      <c r="D95" s="165">
        <v>1.2061642054187813E-2</v>
      </c>
      <c r="E95" s="165">
        <v>1.2435911884958E-2</v>
      </c>
      <c r="F95" s="165">
        <v>1.1061950564476977E-2</v>
      </c>
      <c r="G95" s="165">
        <v>1.6080325927945283E-2</v>
      </c>
      <c r="H95" s="165">
        <v>1.9037155199489359E-2</v>
      </c>
      <c r="I95" s="166">
        <v>2.1793733180109243E-2</v>
      </c>
    </row>
    <row r="96" spans="1:10" ht="14" x14ac:dyDescent="0.3">
      <c r="A96" s="164"/>
      <c r="B96" s="146"/>
      <c r="C96" s="146" t="s">
        <v>229</v>
      </c>
      <c r="D96" s="165">
        <v>1.1223199912841579E-3</v>
      </c>
      <c r="E96" s="165">
        <v>1.272460273045914E-3</v>
      </c>
      <c r="F96" s="165">
        <v>1.2406050190522907E-3</v>
      </c>
      <c r="G96" s="165">
        <v>1.5194331742072896E-3</v>
      </c>
      <c r="H96" s="165">
        <v>4.9871634602101098E-3</v>
      </c>
      <c r="I96" s="166">
        <v>4.6759677077310097E-3</v>
      </c>
    </row>
    <row r="97" spans="1:9" ht="14" x14ac:dyDescent="0.3">
      <c r="A97" s="161"/>
      <c r="B97" s="156"/>
      <c r="C97" s="156" t="s">
        <v>173</v>
      </c>
      <c r="D97" s="157">
        <v>0</v>
      </c>
      <c r="E97" s="157">
        <v>0</v>
      </c>
      <c r="F97" s="157">
        <v>0</v>
      </c>
      <c r="G97" s="157">
        <v>0</v>
      </c>
      <c r="H97" s="157">
        <v>0</v>
      </c>
      <c r="I97" s="158">
        <v>0</v>
      </c>
    </row>
    <row r="98" spans="1:9" ht="14.5" x14ac:dyDescent="0.35">
      <c r="A98" s="159"/>
      <c r="B98" s="160"/>
      <c r="C98" s="160" t="s">
        <v>65</v>
      </c>
      <c r="D98" s="224">
        <v>1.31839620481223E-2</v>
      </c>
      <c r="E98" s="224">
        <v>1.3708372160630011E-2</v>
      </c>
      <c r="F98" s="224">
        <v>1.2302555583529268E-2</v>
      </c>
      <c r="G98" s="224">
        <v>1.7599759102152571E-2</v>
      </c>
      <c r="H98" s="224">
        <v>2.4024318659699468E-2</v>
      </c>
      <c r="I98" s="225">
        <v>2.6469700887840251E-2</v>
      </c>
    </row>
    <row r="99" spans="1:9" ht="14" x14ac:dyDescent="0.3">
      <c r="A99" s="169"/>
      <c r="B99" s="170"/>
      <c r="C99" s="170"/>
      <c r="D99" s="170"/>
      <c r="E99" s="170"/>
      <c r="F99" s="170"/>
      <c r="G99" s="170"/>
      <c r="H99" s="170"/>
      <c r="I99" s="17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51" orientation="portrait" r:id="rId1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51" max="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DCDA-3ACF-465F-BED8-D59627EF2923}">
  <sheetPr codeName="Sheet6">
    <pageSetUpPr fitToPage="1"/>
  </sheetPr>
  <dimension ref="A1:S101"/>
  <sheetViews>
    <sheetView zoomScale="90" zoomScaleNormal="90" workbookViewId="0">
      <selection activeCell="A3" sqref="A3"/>
    </sheetView>
  </sheetViews>
  <sheetFormatPr defaultColWidth="8" defaultRowHeight="12.5" x14ac:dyDescent="0.25"/>
  <cols>
    <col min="1" max="1" width="2.26953125" style="180" customWidth="1"/>
    <col min="2" max="2" width="3" style="180" customWidth="1"/>
    <col min="3" max="3" width="35" style="180" customWidth="1"/>
    <col min="4" max="14" width="13.54296875" style="180" customWidth="1"/>
    <col min="15" max="16384" width="8" style="180"/>
  </cols>
  <sheetData>
    <row r="1" spans="1:14" ht="15.5" x14ac:dyDescent="0.35">
      <c r="A1" s="179" t="s">
        <v>231</v>
      </c>
    </row>
    <row r="2" spans="1:14" ht="14" x14ac:dyDescent="0.3">
      <c r="A2" s="181" t="s">
        <v>1</v>
      </c>
      <c r="L2" s="182" t="s">
        <v>247</v>
      </c>
      <c r="M2" s="182"/>
    </row>
    <row r="4" spans="1:14" ht="13" x14ac:dyDescent="0.3">
      <c r="A4" s="183" t="s">
        <v>2</v>
      </c>
      <c r="B4" s="184"/>
      <c r="C4" s="184"/>
      <c r="D4" s="226" t="s">
        <v>3</v>
      </c>
      <c r="E4" s="226"/>
      <c r="F4" s="226"/>
      <c r="G4" s="226"/>
      <c r="H4" s="226"/>
      <c r="I4" s="226"/>
      <c r="J4" s="226"/>
      <c r="K4" s="226"/>
      <c r="L4" s="226"/>
      <c r="M4" s="226"/>
      <c r="N4" s="227"/>
    </row>
    <row r="5" spans="1:14" ht="13" x14ac:dyDescent="0.3">
      <c r="A5" s="185"/>
      <c r="B5" s="186"/>
      <c r="C5" s="186"/>
      <c r="D5" s="187">
        <v>2010</v>
      </c>
      <c r="E5" s="187">
        <v>2011</v>
      </c>
      <c r="F5" s="187">
        <v>2012</v>
      </c>
      <c r="G5" s="187">
        <v>2013</v>
      </c>
      <c r="H5" s="187">
        <v>2014</v>
      </c>
      <c r="I5" s="187">
        <v>2015</v>
      </c>
      <c r="J5" s="187">
        <v>2016</v>
      </c>
      <c r="K5" s="187">
        <v>2017</v>
      </c>
      <c r="L5" s="187">
        <v>2018</v>
      </c>
      <c r="M5" s="187">
        <v>2019</v>
      </c>
      <c r="N5" s="188" t="s">
        <v>13</v>
      </c>
    </row>
    <row r="6" spans="1:14" ht="13" x14ac:dyDescent="0.3">
      <c r="A6" s="189"/>
      <c r="B6" s="193"/>
      <c r="C6" s="190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1:14" ht="13" x14ac:dyDescent="0.3">
      <c r="A7" s="189" t="s">
        <v>232</v>
      </c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2"/>
    </row>
    <row r="8" spans="1:14" ht="13" x14ac:dyDescent="0.3">
      <c r="A8" s="189"/>
      <c r="B8" s="193" t="s">
        <v>136</v>
      </c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4" ht="13" x14ac:dyDescent="0.3">
      <c r="A9" s="194"/>
      <c r="B9" s="190"/>
      <c r="C9" s="195" t="s">
        <v>233</v>
      </c>
      <c r="D9" s="196">
        <v>41975.943859999999</v>
      </c>
      <c r="E9" s="196">
        <v>38253.132020000005</v>
      </c>
      <c r="F9" s="196">
        <v>35547.731070000002</v>
      </c>
      <c r="G9" s="196">
        <v>33407.335419999996</v>
      </c>
      <c r="H9" s="196">
        <v>29711.672459699221</v>
      </c>
      <c r="I9" s="196">
        <v>30319.656519769498</v>
      </c>
      <c r="J9" s="196">
        <v>26137.396592999998</v>
      </c>
      <c r="K9" s="196">
        <v>24750.268803200001</v>
      </c>
      <c r="L9" s="196">
        <v>23578.305679999998</v>
      </c>
      <c r="M9" s="196">
        <v>22816.41908</v>
      </c>
      <c r="N9" s="197"/>
    </row>
    <row r="10" spans="1:14" ht="13" x14ac:dyDescent="0.3">
      <c r="A10" s="194"/>
      <c r="B10" s="190"/>
      <c r="C10" s="195">
        <v>2010</v>
      </c>
      <c r="D10" s="196">
        <v>1133.7069799999999</v>
      </c>
      <c r="E10" s="196">
        <v>3527.5445999999997</v>
      </c>
      <c r="F10" s="196">
        <v>2891.69436</v>
      </c>
      <c r="G10" s="196">
        <v>2560.5075699999979</v>
      </c>
      <c r="H10" s="196">
        <v>2457.8896152556044</v>
      </c>
      <c r="I10" s="196">
        <v>1222.2298899999989</v>
      </c>
      <c r="J10" s="196">
        <v>1349.1621600000001</v>
      </c>
      <c r="K10" s="196">
        <v>949.02724999999998</v>
      </c>
      <c r="L10" s="196">
        <v>811.13496999999995</v>
      </c>
      <c r="M10" s="196">
        <v>649.97484000000009</v>
      </c>
      <c r="N10" s="197">
        <v>17552.8722352556</v>
      </c>
    </row>
    <row r="11" spans="1:14" ht="13" x14ac:dyDescent="0.3">
      <c r="A11" s="194"/>
      <c r="B11" s="190"/>
      <c r="C11" s="195">
        <v>2011</v>
      </c>
      <c r="D11" s="196"/>
      <c r="E11" s="196">
        <v>1075.2319399999999</v>
      </c>
      <c r="F11" s="196">
        <v>3331.5597400000001</v>
      </c>
      <c r="G11" s="196">
        <v>3063.8552</v>
      </c>
      <c r="H11" s="196">
        <v>2700.2582300381873</v>
      </c>
      <c r="I11" s="196">
        <v>1939.6517399999973</v>
      </c>
      <c r="J11" s="196">
        <v>1420.1782499999999</v>
      </c>
      <c r="K11" s="196">
        <v>1019.3260800000002</v>
      </c>
      <c r="L11" s="196">
        <v>717.1554500000002</v>
      </c>
      <c r="M11" s="196">
        <v>551.56037000000003</v>
      </c>
      <c r="N11" s="197">
        <v>15818.777000038186</v>
      </c>
    </row>
    <row r="12" spans="1:14" ht="13" x14ac:dyDescent="0.3">
      <c r="A12" s="194"/>
      <c r="B12" s="190"/>
      <c r="C12" s="195">
        <v>2012</v>
      </c>
      <c r="D12" s="196"/>
      <c r="E12" s="196"/>
      <c r="F12" s="196">
        <v>928.17791999999906</v>
      </c>
      <c r="G12" s="196">
        <v>3260.885499999999</v>
      </c>
      <c r="H12" s="196">
        <v>2374.8009400268552</v>
      </c>
      <c r="I12" s="196">
        <v>1611.0106800000001</v>
      </c>
      <c r="J12" s="196">
        <v>1418.8899700000002</v>
      </c>
      <c r="K12" s="196">
        <v>1049.0781100000002</v>
      </c>
      <c r="L12" s="196">
        <v>972.96260999999981</v>
      </c>
      <c r="M12" s="196">
        <v>648.95362</v>
      </c>
      <c r="N12" s="197">
        <v>12264.759350026856</v>
      </c>
    </row>
    <row r="13" spans="1:14" ht="13" x14ac:dyDescent="0.3">
      <c r="A13" s="194"/>
      <c r="B13" s="190"/>
      <c r="C13" s="195">
        <v>2013</v>
      </c>
      <c r="D13" s="196"/>
      <c r="E13" s="196"/>
      <c r="F13" s="196"/>
      <c r="G13" s="196">
        <v>1002.3842099999999</v>
      </c>
      <c r="H13" s="196">
        <v>3740.9063599869091</v>
      </c>
      <c r="I13" s="196">
        <v>3665.1763199999968</v>
      </c>
      <c r="J13" s="196">
        <v>3393.2461499999999</v>
      </c>
      <c r="K13" s="196">
        <v>2188.2676499999998</v>
      </c>
      <c r="L13" s="196">
        <v>1349.6594500000001</v>
      </c>
      <c r="M13" s="196">
        <v>1260.1299199999999</v>
      </c>
      <c r="N13" s="197">
        <v>16599.770059986906</v>
      </c>
    </row>
    <row r="14" spans="1:14" ht="13" x14ac:dyDescent="0.3">
      <c r="A14" s="189"/>
      <c r="B14" s="190"/>
      <c r="C14" s="195">
        <v>2014</v>
      </c>
      <c r="D14" s="196"/>
      <c r="E14" s="196"/>
      <c r="F14" s="196"/>
      <c r="G14" s="196"/>
      <c r="H14" s="196">
        <v>1074.6504399999999</v>
      </c>
      <c r="I14" s="196">
        <v>3375.8701899999992</v>
      </c>
      <c r="J14" s="196">
        <v>2250.5365000000002</v>
      </c>
      <c r="K14" s="196">
        <v>1813.9361499999991</v>
      </c>
      <c r="L14" s="196">
        <v>1572.4546800000003</v>
      </c>
      <c r="M14" s="196">
        <v>918.56329999999991</v>
      </c>
      <c r="N14" s="197">
        <v>11006.011259999999</v>
      </c>
    </row>
    <row r="15" spans="1:14" ht="13" x14ac:dyDescent="0.3">
      <c r="A15" s="194"/>
      <c r="B15" s="190"/>
      <c r="C15" s="195">
        <v>2015</v>
      </c>
      <c r="D15" s="196"/>
      <c r="E15" s="196"/>
      <c r="F15" s="196"/>
      <c r="G15" s="196"/>
      <c r="H15" s="196"/>
      <c r="I15" s="196">
        <v>1130.1859399999998</v>
      </c>
      <c r="J15" s="196">
        <v>3400.2331400000003</v>
      </c>
      <c r="K15" s="196">
        <v>2540.6944700000004</v>
      </c>
      <c r="L15" s="196">
        <v>1896.2818400000001</v>
      </c>
      <c r="M15" s="196">
        <v>1750.7855</v>
      </c>
      <c r="N15" s="197">
        <v>10718.18089</v>
      </c>
    </row>
    <row r="16" spans="1:14" ht="13" x14ac:dyDescent="0.3">
      <c r="A16" s="194"/>
      <c r="B16" s="190"/>
      <c r="C16" s="195">
        <v>2016</v>
      </c>
      <c r="D16" s="196"/>
      <c r="E16" s="196"/>
      <c r="F16" s="196"/>
      <c r="G16" s="196"/>
      <c r="H16" s="196"/>
      <c r="I16" s="196"/>
      <c r="J16" s="196">
        <v>822.85170000000085</v>
      </c>
      <c r="K16" s="196">
        <v>3976.5299099999993</v>
      </c>
      <c r="L16" s="196">
        <v>3372.1720699999996</v>
      </c>
      <c r="M16" s="196">
        <v>2441.4711899999998</v>
      </c>
      <c r="N16" s="197">
        <v>10613.024869999999</v>
      </c>
    </row>
    <row r="17" spans="1:14" ht="13" x14ac:dyDescent="0.3">
      <c r="A17" s="194"/>
      <c r="B17" s="190"/>
      <c r="C17" s="195">
        <v>2017</v>
      </c>
      <c r="D17" s="196"/>
      <c r="E17" s="196"/>
      <c r="F17" s="196"/>
      <c r="G17" s="196"/>
      <c r="H17" s="196"/>
      <c r="I17" s="196"/>
      <c r="J17" s="196"/>
      <c r="K17" s="196">
        <v>905.71180000000084</v>
      </c>
      <c r="L17" s="196">
        <v>3678.6170999999999</v>
      </c>
      <c r="M17" s="196">
        <v>2974.1793499999999</v>
      </c>
      <c r="N17" s="197">
        <v>7558.5082500000008</v>
      </c>
    </row>
    <row r="18" spans="1:14" ht="13" x14ac:dyDescent="0.3">
      <c r="A18" s="194"/>
      <c r="B18" s="190"/>
      <c r="C18" s="195">
        <v>2018</v>
      </c>
      <c r="D18" s="196"/>
      <c r="E18" s="196"/>
      <c r="F18" s="196"/>
      <c r="G18" s="196"/>
      <c r="H18" s="196"/>
      <c r="I18" s="196"/>
      <c r="J18" s="196"/>
      <c r="K18" s="196"/>
      <c r="L18" s="196">
        <v>825.76692000000014</v>
      </c>
      <c r="M18" s="196">
        <v>2504.1497200000003</v>
      </c>
      <c r="N18" s="197">
        <v>3329.9166400000004</v>
      </c>
    </row>
    <row r="19" spans="1:14" ht="13" x14ac:dyDescent="0.3">
      <c r="A19" s="198"/>
      <c r="B19" s="199"/>
      <c r="C19" s="200">
        <v>2019</v>
      </c>
      <c r="D19" s="201"/>
      <c r="E19" s="201"/>
      <c r="F19" s="201"/>
      <c r="G19" s="201"/>
      <c r="H19" s="201"/>
      <c r="I19" s="201"/>
      <c r="J19" s="201"/>
      <c r="K19" s="201"/>
      <c r="L19" s="201"/>
      <c r="M19" s="201">
        <v>661.21699000000001</v>
      </c>
      <c r="N19" s="202">
        <v>661.21699000000001</v>
      </c>
    </row>
    <row r="20" spans="1:14" ht="13" x14ac:dyDescent="0.3">
      <c r="A20" s="203"/>
      <c r="B20" s="204" t="s">
        <v>13</v>
      </c>
      <c r="C20" s="204"/>
      <c r="D20" s="205">
        <v>43109.650840000388</v>
      </c>
      <c r="E20" s="205">
        <v>42855.908559999225</v>
      </c>
      <c r="F20" s="205">
        <v>42699.163090000206</v>
      </c>
      <c r="G20" s="205">
        <v>43294.967899999894</v>
      </c>
      <c r="H20" s="205">
        <v>42060.178045006753</v>
      </c>
      <c r="I20" s="205">
        <v>43263.781279769501</v>
      </c>
      <c r="J20" s="205">
        <v>40192.494462999995</v>
      </c>
      <c r="K20" s="205">
        <v>39192.840223200001</v>
      </c>
      <c r="L20" s="205">
        <v>38774.510769999993</v>
      </c>
      <c r="M20" s="205">
        <v>37177.403880000005</v>
      </c>
      <c r="N20" s="197"/>
    </row>
    <row r="21" spans="1:14" x14ac:dyDescent="0.25">
      <c r="A21" s="194"/>
      <c r="B21" s="190"/>
      <c r="C21" s="190"/>
      <c r="D21" s="196" t="s">
        <v>16</v>
      </c>
      <c r="E21" s="196" t="s">
        <v>16</v>
      </c>
      <c r="F21" s="196" t="s">
        <v>16</v>
      </c>
      <c r="G21" s="196" t="s">
        <v>16</v>
      </c>
      <c r="H21" s="196" t="s">
        <v>16</v>
      </c>
      <c r="I21" s="196" t="s">
        <v>16</v>
      </c>
      <c r="J21" s="196" t="s">
        <v>16</v>
      </c>
      <c r="K21" s="196" t="s">
        <v>16</v>
      </c>
      <c r="L21" s="196" t="s">
        <v>16</v>
      </c>
      <c r="M21" s="196" t="s">
        <v>16</v>
      </c>
      <c r="N21" s="192"/>
    </row>
    <row r="22" spans="1:14" ht="13" x14ac:dyDescent="0.3">
      <c r="A22" s="194"/>
      <c r="B22" s="193" t="s">
        <v>234</v>
      </c>
      <c r="C22" s="190"/>
      <c r="D22" s="196" t="s">
        <v>16</v>
      </c>
      <c r="E22" s="196" t="s">
        <v>16</v>
      </c>
      <c r="F22" s="196" t="s">
        <v>16</v>
      </c>
      <c r="G22" s="196" t="s">
        <v>16</v>
      </c>
      <c r="H22" s="196" t="s">
        <v>16</v>
      </c>
      <c r="I22" s="196" t="s">
        <v>16</v>
      </c>
      <c r="J22" s="196" t="s">
        <v>16</v>
      </c>
      <c r="K22" s="196" t="s">
        <v>16</v>
      </c>
      <c r="L22" s="196" t="s">
        <v>16</v>
      </c>
      <c r="M22" s="196" t="s">
        <v>16</v>
      </c>
      <c r="N22" s="192"/>
    </row>
    <row r="23" spans="1:14" ht="13" x14ac:dyDescent="0.3">
      <c r="A23" s="194"/>
      <c r="B23" s="190"/>
      <c r="C23" s="195" t="s">
        <v>233</v>
      </c>
      <c r="D23" s="196">
        <v>-3278.0445770000006</v>
      </c>
      <c r="E23" s="196">
        <v>12240.380000000001</v>
      </c>
      <c r="F23" s="196">
        <v>-1822.444430353539</v>
      </c>
      <c r="G23" s="196">
        <v>-5564.9390000000003</v>
      </c>
      <c r="H23" s="196">
        <v>166.049158506661</v>
      </c>
      <c r="I23" s="196">
        <v>-3660.18204648964</v>
      </c>
      <c r="J23" s="196">
        <v>-18462.084955929302</v>
      </c>
      <c r="K23" s="196">
        <v>-8731.230305000001</v>
      </c>
      <c r="L23" s="196">
        <v>-16906.778109999999</v>
      </c>
      <c r="M23" s="196">
        <v>-10316.326519999999</v>
      </c>
      <c r="N23" s="197"/>
    </row>
    <row r="24" spans="1:14" ht="13" x14ac:dyDescent="0.3">
      <c r="A24" s="194"/>
      <c r="B24" s="190"/>
      <c r="C24" s="195">
        <v>2010</v>
      </c>
      <c r="D24" s="196">
        <v>1322.711</v>
      </c>
      <c r="E24" s="196">
        <v>6707.567</v>
      </c>
      <c r="F24" s="196">
        <v>3443.7502844847613</v>
      </c>
      <c r="G24" s="196">
        <v>-42.036000000000001</v>
      </c>
      <c r="H24" s="196">
        <v>1969.5535514958474</v>
      </c>
      <c r="I24" s="196">
        <v>-1852.8829775779691</v>
      </c>
      <c r="J24" s="196">
        <v>323.3654352223943</v>
      </c>
      <c r="K24" s="196">
        <v>735.76299199132586</v>
      </c>
      <c r="L24" s="196">
        <v>-1558.46856</v>
      </c>
      <c r="M24" s="196">
        <v>9.9247000000000121</v>
      </c>
      <c r="N24" s="197">
        <v>11059.247425616359</v>
      </c>
    </row>
    <row r="25" spans="1:14" ht="13" x14ac:dyDescent="0.3">
      <c r="A25" s="194"/>
      <c r="B25" s="190"/>
      <c r="C25" s="195">
        <v>2011</v>
      </c>
      <c r="D25" s="196"/>
      <c r="E25" s="196">
        <v>748.31399999999996</v>
      </c>
      <c r="F25" s="196">
        <v>4610.4729135245079</v>
      </c>
      <c r="G25" s="196">
        <v>4019.5630000000001</v>
      </c>
      <c r="H25" s="196">
        <v>1229.486876525709</v>
      </c>
      <c r="I25" s="196">
        <v>687.67847534802502</v>
      </c>
      <c r="J25" s="196">
        <v>-187.845179160962</v>
      </c>
      <c r="K25" s="196">
        <v>-574.75175216444381</v>
      </c>
      <c r="L25" s="196">
        <v>-966.94302000000005</v>
      </c>
      <c r="M25" s="196">
        <v>-7.6374700000000013</v>
      </c>
      <c r="N25" s="197">
        <v>9558.3378440728338</v>
      </c>
    </row>
    <row r="26" spans="1:14" ht="13" x14ac:dyDescent="0.3">
      <c r="A26" s="194"/>
      <c r="B26" s="190"/>
      <c r="C26" s="195">
        <v>2012</v>
      </c>
      <c r="D26" s="196"/>
      <c r="E26" s="196"/>
      <c r="F26" s="196">
        <v>821.39223241317313</v>
      </c>
      <c r="G26" s="196">
        <v>4150.2920000000004</v>
      </c>
      <c r="H26" s="196">
        <v>2365.8364032442009</v>
      </c>
      <c r="I26" s="196">
        <v>884.4494365214091</v>
      </c>
      <c r="J26" s="196">
        <v>1011.51456185246</v>
      </c>
      <c r="K26" s="196">
        <v>-250.98558984912799</v>
      </c>
      <c r="L26" s="196">
        <v>-551.99321999999995</v>
      </c>
      <c r="M26" s="196">
        <v>-338.58969000000002</v>
      </c>
      <c r="N26" s="197">
        <v>8091.9161341821155</v>
      </c>
    </row>
    <row r="27" spans="1:14" ht="13" x14ac:dyDescent="0.3">
      <c r="A27" s="194"/>
      <c r="B27" s="190"/>
      <c r="C27" s="195">
        <v>2013</v>
      </c>
      <c r="D27" s="196"/>
      <c r="E27" s="196"/>
      <c r="F27" s="196"/>
      <c r="G27" s="196">
        <v>1070.8589999999999</v>
      </c>
      <c r="H27" s="196">
        <v>6687.1621897611694</v>
      </c>
      <c r="I27" s="196">
        <v>3281.1294002388295</v>
      </c>
      <c r="J27" s="196">
        <v>3056.1618052157796</v>
      </c>
      <c r="K27" s="196">
        <v>-196.343353560325</v>
      </c>
      <c r="L27" s="196">
        <v>-1846.6445899999999</v>
      </c>
      <c r="M27" s="196">
        <v>-678.87166000000002</v>
      </c>
      <c r="N27" s="197">
        <v>11373.452791655453</v>
      </c>
    </row>
    <row r="28" spans="1:14" ht="13" x14ac:dyDescent="0.3">
      <c r="A28" s="194"/>
      <c r="B28" s="190"/>
      <c r="C28" s="195">
        <v>2014</v>
      </c>
      <c r="D28" s="196"/>
      <c r="E28" s="196"/>
      <c r="F28" s="196"/>
      <c r="G28" s="196"/>
      <c r="H28" s="196">
        <v>213.70190492288842</v>
      </c>
      <c r="I28" s="196">
        <v>5894.3434350771104</v>
      </c>
      <c r="J28" s="196">
        <v>945.38438767840398</v>
      </c>
      <c r="K28" s="196">
        <v>521.47719279818898</v>
      </c>
      <c r="L28" s="196">
        <v>-440.90710999999993</v>
      </c>
      <c r="M28" s="196">
        <v>-754.29642999999999</v>
      </c>
      <c r="N28" s="197">
        <v>6379.7033804765915</v>
      </c>
    </row>
    <row r="29" spans="1:14" ht="13" x14ac:dyDescent="0.3">
      <c r="A29" s="194"/>
      <c r="B29" s="190"/>
      <c r="C29" s="195">
        <v>2015</v>
      </c>
      <c r="D29" s="196"/>
      <c r="E29" s="196"/>
      <c r="F29" s="196"/>
      <c r="G29" s="196"/>
      <c r="H29" s="196"/>
      <c r="I29" s="196">
        <v>1027.03198</v>
      </c>
      <c r="J29" s="196">
        <v>4416.6732526223905</v>
      </c>
      <c r="K29" s="196">
        <v>1783.461321863532</v>
      </c>
      <c r="L29" s="196">
        <v>2135.2152399999995</v>
      </c>
      <c r="M29" s="196">
        <v>-142.69569999999996</v>
      </c>
      <c r="N29" s="197">
        <v>9219.6860944859218</v>
      </c>
    </row>
    <row r="30" spans="1:14" ht="13" x14ac:dyDescent="0.3">
      <c r="A30" s="194"/>
      <c r="B30" s="190"/>
      <c r="C30" s="195">
        <v>2016</v>
      </c>
      <c r="D30" s="196"/>
      <c r="E30" s="196"/>
      <c r="F30" s="196"/>
      <c r="G30" s="196"/>
      <c r="H30" s="196"/>
      <c r="I30" s="196"/>
      <c r="J30" s="196">
        <v>181.91739918463199</v>
      </c>
      <c r="K30" s="196">
        <v>9459.8389181782313</v>
      </c>
      <c r="L30" s="196">
        <v>3761.9215300000001</v>
      </c>
      <c r="M30" s="196">
        <v>-460.47847999999999</v>
      </c>
      <c r="N30" s="197">
        <v>12943.199367362864</v>
      </c>
    </row>
    <row r="31" spans="1:14" ht="13" x14ac:dyDescent="0.3">
      <c r="A31" s="194"/>
      <c r="B31" s="190"/>
      <c r="C31" s="195">
        <v>2017</v>
      </c>
      <c r="D31" s="191"/>
      <c r="E31" s="191"/>
      <c r="F31" s="191"/>
      <c r="G31" s="191"/>
      <c r="H31" s="191"/>
      <c r="I31" s="191"/>
      <c r="J31" s="191"/>
      <c r="K31" s="196">
        <v>311.5462204986635</v>
      </c>
      <c r="L31" s="196">
        <v>5461.1849900000007</v>
      </c>
      <c r="M31" s="196">
        <v>3774.90445</v>
      </c>
      <c r="N31" s="197">
        <v>9547.6356604986649</v>
      </c>
    </row>
    <row r="32" spans="1:14" ht="13" x14ac:dyDescent="0.3">
      <c r="A32" s="194"/>
      <c r="B32" s="190"/>
      <c r="C32" s="195">
        <v>2018</v>
      </c>
      <c r="D32" s="196"/>
      <c r="E32" s="196"/>
      <c r="F32" s="196"/>
      <c r="G32" s="196"/>
      <c r="H32" s="196"/>
      <c r="I32" s="196"/>
      <c r="J32" s="196"/>
      <c r="K32" s="196"/>
      <c r="L32" s="196">
        <v>230.26385999999999</v>
      </c>
      <c r="M32" s="196">
        <v>2634.7933499999999</v>
      </c>
      <c r="N32" s="197">
        <v>2865.0572099999999</v>
      </c>
    </row>
    <row r="33" spans="1:19" ht="13" x14ac:dyDescent="0.3">
      <c r="A33" s="198"/>
      <c r="B33" s="199"/>
      <c r="C33" s="200">
        <v>2019</v>
      </c>
      <c r="D33" s="201"/>
      <c r="E33" s="201"/>
      <c r="F33" s="201"/>
      <c r="G33" s="201"/>
      <c r="H33" s="201"/>
      <c r="I33" s="201"/>
      <c r="J33" s="201"/>
      <c r="K33" s="201"/>
      <c r="L33" s="201"/>
      <c r="M33" s="201">
        <v>1084.49333</v>
      </c>
      <c r="N33" s="202">
        <v>1084.49333</v>
      </c>
    </row>
    <row r="34" spans="1:19" ht="13" x14ac:dyDescent="0.3">
      <c r="A34" s="203"/>
      <c r="B34" s="204" t="s">
        <v>13</v>
      </c>
      <c r="C34" s="204"/>
      <c r="D34" s="205">
        <v>-1955.3335486756507</v>
      </c>
      <c r="E34" s="205">
        <v>19696.26100000001</v>
      </c>
      <c r="F34" s="205">
        <v>7053.1710000689036</v>
      </c>
      <c r="G34" s="205">
        <v>3633.7390000000019</v>
      </c>
      <c r="H34" s="205">
        <v>12631.790084446588</v>
      </c>
      <c r="I34" s="205">
        <v>6261.5677030948355</v>
      </c>
      <c r="J34" s="205">
        <v>-8714.9132932498978</v>
      </c>
      <c r="K34" s="205">
        <v>3058.7756391321527</v>
      </c>
      <c r="L34" s="205">
        <v>-10683.148990000002</v>
      </c>
      <c r="M34" s="205">
        <v>-5194.7801200000004</v>
      </c>
      <c r="N34" s="197"/>
    </row>
    <row r="35" spans="1:19" ht="13" x14ac:dyDescent="0.3">
      <c r="A35" s="194"/>
      <c r="B35" s="190"/>
      <c r="C35" s="190"/>
      <c r="D35" s="196" t="s">
        <v>16</v>
      </c>
      <c r="E35" s="196" t="s">
        <v>16</v>
      </c>
      <c r="F35" s="196" t="s">
        <v>16</v>
      </c>
      <c r="G35" s="196" t="s">
        <v>16</v>
      </c>
      <c r="H35" s="196" t="s">
        <v>16</v>
      </c>
      <c r="I35" s="196" t="s">
        <v>16</v>
      </c>
      <c r="J35" s="196" t="s">
        <v>16</v>
      </c>
      <c r="K35" s="196" t="s">
        <v>16</v>
      </c>
      <c r="L35" s="196" t="s">
        <v>16</v>
      </c>
      <c r="M35" s="196" t="s">
        <v>16</v>
      </c>
      <c r="N35" s="197" t="s">
        <v>16</v>
      </c>
    </row>
    <row r="36" spans="1:19" ht="13" x14ac:dyDescent="0.3">
      <c r="A36" s="194"/>
      <c r="B36" s="193" t="s">
        <v>235</v>
      </c>
      <c r="C36" s="190"/>
      <c r="D36" s="196" t="s">
        <v>16</v>
      </c>
      <c r="E36" s="196" t="s">
        <v>16</v>
      </c>
      <c r="F36" s="196" t="s">
        <v>16</v>
      </c>
      <c r="G36" s="196" t="s">
        <v>16</v>
      </c>
      <c r="H36" s="196" t="s">
        <v>16</v>
      </c>
      <c r="I36" s="196" t="s">
        <v>16</v>
      </c>
      <c r="J36" s="196" t="s">
        <v>16</v>
      </c>
      <c r="K36" s="196" t="s">
        <v>16</v>
      </c>
      <c r="L36" s="196" t="s">
        <v>16</v>
      </c>
      <c r="M36" s="196" t="s">
        <v>16</v>
      </c>
      <c r="N36" s="197" t="s">
        <v>16</v>
      </c>
    </row>
    <row r="37" spans="1:19" ht="13" x14ac:dyDescent="0.3">
      <c r="A37" s="194"/>
      <c r="B37" s="190"/>
      <c r="C37" s="195" t="s">
        <v>233</v>
      </c>
      <c r="D37" s="196">
        <v>1324</v>
      </c>
      <c r="E37" s="196">
        <v>251</v>
      </c>
      <c r="F37" s="196">
        <v>495</v>
      </c>
      <c r="G37" s="196">
        <v>516</v>
      </c>
      <c r="H37" s="196">
        <v>-148</v>
      </c>
      <c r="I37" s="196">
        <v>325</v>
      </c>
      <c r="J37" s="196">
        <v>192</v>
      </c>
      <c r="K37" s="196">
        <v>123</v>
      </c>
      <c r="L37" s="196">
        <v>25</v>
      </c>
      <c r="M37" s="196">
        <v>12</v>
      </c>
      <c r="N37" s="197"/>
    </row>
    <row r="38" spans="1:19" ht="13" x14ac:dyDescent="0.3">
      <c r="A38" s="194"/>
      <c r="B38" s="190"/>
      <c r="C38" s="195">
        <v>2010</v>
      </c>
      <c r="D38" s="196">
        <v>997</v>
      </c>
      <c r="E38" s="196">
        <v>948</v>
      </c>
      <c r="F38" s="196">
        <v>133</v>
      </c>
      <c r="G38" s="196">
        <v>52</v>
      </c>
      <c r="H38" s="196">
        <v>36</v>
      </c>
      <c r="I38" s="196">
        <v>-1</v>
      </c>
      <c r="J38" s="196">
        <v>5</v>
      </c>
      <c r="K38" s="196">
        <v>8</v>
      </c>
      <c r="L38" s="196">
        <v>1</v>
      </c>
      <c r="M38" s="196">
        <v>1</v>
      </c>
      <c r="N38" s="197">
        <v>2180</v>
      </c>
    </row>
    <row r="39" spans="1:19" ht="13" x14ac:dyDescent="0.3">
      <c r="A39" s="194"/>
      <c r="B39" s="190"/>
      <c r="C39" s="195">
        <v>2011</v>
      </c>
      <c r="D39" s="196"/>
      <c r="E39" s="196">
        <v>930</v>
      </c>
      <c r="F39" s="196">
        <v>978</v>
      </c>
      <c r="G39" s="196">
        <v>128</v>
      </c>
      <c r="H39" s="196">
        <v>71</v>
      </c>
      <c r="I39" s="196">
        <v>0</v>
      </c>
      <c r="J39" s="196">
        <v>5</v>
      </c>
      <c r="K39" s="196">
        <v>0</v>
      </c>
      <c r="L39" s="196">
        <v>5</v>
      </c>
      <c r="M39" s="196">
        <v>3</v>
      </c>
      <c r="N39" s="197">
        <v>2120</v>
      </c>
    </row>
    <row r="40" spans="1:19" ht="13" x14ac:dyDescent="0.3">
      <c r="A40" s="194"/>
      <c r="B40" s="190"/>
      <c r="C40" s="195">
        <v>2012</v>
      </c>
      <c r="D40" s="196"/>
      <c r="E40" s="196"/>
      <c r="F40" s="196">
        <v>1035</v>
      </c>
      <c r="G40" s="196">
        <v>831</v>
      </c>
      <c r="H40" s="196">
        <v>116</v>
      </c>
      <c r="I40" s="196">
        <v>2</v>
      </c>
      <c r="J40" s="196">
        <v>13</v>
      </c>
      <c r="K40" s="196">
        <v>10</v>
      </c>
      <c r="L40" s="196">
        <v>2</v>
      </c>
      <c r="M40" s="196">
        <v>5</v>
      </c>
      <c r="N40" s="197">
        <v>2014</v>
      </c>
    </row>
    <row r="41" spans="1:19" ht="13" x14ac:dyDescent="0.3">
      <c r="A41" s="194"/>
      <c r="B41" s="190"/>
      <c r="C41" s="195">
        <v>2013</v>
      </c>
      <c r="D41" s="196"/>
      <c r="E41" s="196"/>
      <c r="F41" s="196"/>
      <c r="G41" s="196">
        <v>1097</v>
      </c>
      <c r="H41" s="196">
        <v>790</v>
      </c>
      <c r="I41" s="196">
        <v>53</v>
      </c>
      <c r="J41" s="196">
        <v>31</v>
      </c>
      <c r="K41" s="196">
        <v>8</v>
      </c>
      <c r="L41" s="196">
        <v>8</v>
      </c>
      <c r="M41" s="196">
        <v>-3</v>
      </c>
      <c r="N41" s="197">
        <v>1984</v>
      </c>
    </row>
    <row r="42" spans="1:19" ht="13" x14ac:dyDescent="0.3">
      <c r="A42" s="194"/>
      <c r="B42" s="190"/>
      <c r="C42" s="195">
        <v>2014</v>
      </c>
      <c r="D42" s="196"/>
      <c r="E42" s="196"/>
      <c r="F42" s="196"/>
      <c r="G42" s="196"/>
      <c r="H42" s="196">
        <v>1021</v>
      </c>
      <c r="I42" s="196">
        <v>760</v>
      </c>
      <c r="J42" s="196">
        <v>51</v>
      </c>
      <c r="K42" s="196">
        <v>-6</v>
      </c>
      <c r="L42" s="196">
        <v>7</v>
      </c>
      <c r="M42" s="196">
        <v>-2</v>
      </c>
      <c r="N42" s="197">
        <v>1831</v>
      </c>
    </row>
    <row r="43" spans="1:19" ht="13" x14ac:dyDescent="0.3">
      <c r="A43" s="194"/>
      <c r="B43" s="190"/>
      <c r="C43" s="195">
        <v>2015</v>
      </c>
      <c r="D43" s="196"/>
      <c r="E43" s="196"/>
      <c r="F43" s="196"/>
      <c r="G43" s="196"/>
      <c r="H43" s="196"/>
      <c r="I43" s="196">
        <v>864</v>
      </c>
      <c r="J43" s="196">
        <v>705</v>
      </c>
      <c r="K43" s="196">
        <v>48</v>
      </c>
      <c r="L43" s="196">
        <v>18</v>
      </c>
      <c r="M43" s="196">
        <v>8</v>
      </c>
      <c r="N43" s="197">
        <v>1643</v>
      </c>
    </row>
    <row r="44" spans="1:19" ht="13" x14ac:dyDescent="0.3">
      <c r="A44" s="194"/>
      <c r="B44" s="190"/>
      <c r="C44" s="195">
        <v>2016</v>
      </c>
      <c r="D44" s="196"/>
      <c r="E44" s="196"/>
      <c r="F44" s="196"/>
      <c r="G44" s="196"/>
      <c r="H44" s="196"/>
      <c r="I44" s="196"/>
      <c r="J44" s="196">
        <v>645</v>
      </c>
      <c r="K44" s="196">
        <v>619</v>
      </c>
      <c r="L44" s="196">
        <v>78</v>
      </c>
      <c r="M44" s="196">
        <v>17</v>
      </c>
      <c r="N44" s="197">
        <v>1359</v>
      </c>
    </row>
    <row r="45" spans="1:19" ht="13" x14ac:dyDescent="0.3">
      <c r="A45" s="194"/>
      <c r="B45" s="190"/>
      <c r="C45" s="195">
        <v>2017</v>
      </c>
      <c r="D45" s="191"/>
      <c r="E45" s="191"/>
      <c r="F45" s="191"/>
      <c r="G45" s="191"/>
      <c r="H45" s="191"/>
      <c r="I45" s="191"/>
      <c r="J45" s="191"/>
      <c r="K45" s="196">
        <v>270</v>
      </c>
      <c r="L45" s="196">
        <v>577</v>
      </c>
      <c r="M45" s="196">
        <v>76</v>
      </c>
      <c r="N45" s="197">
        <v>923</v>
      </c>
    </row>
    <row r="46" spans="1:19" ht="13" x14ac:dyDescent="0.3">
      <c r="A46" s="194"/>
      <c r="B46" s="190"/>
      <c r="C46" s="195">
        <v>2018</v>
      </c>
      <c r="D46" s="196"/>
      <c r="E46" s="196"/>
      <c r="F46" s="196"/>
      <c r="G46" s="196"/>
      <c r="H46" s="196"/>
      <c r="I46" s="196"/>
      <c r="J46" s="196"/>
      <c r="K46" s="196"/>
      <c r="L46" s="196">
        <v>227</v>
      </c>
      <c r="M46" s="196">
        <v>532</v>
      </c>
      <c r="N46" s="197">
        <v>759</v>
      </c>
    </row>
    <row r="47" spans="1:19" ht="13" x14ac:dyDescent="0.3">
      <c r="A47" s="198"/>
      <c r="B47" s="199"/>
      <c r="C47" s="200">
        <v>2019</v>
      </c>
      <c r="D47" s="201"/>
      <c r="E47" s="201"/>
      <c r="F47" s="201"/>
      <c r="G47" s="201"/>
      <c r="H47" s="201"/>
      <c r="I47" s="201"/>
      <c r="J47" s="201"/>
      <c r="K47" s="201"/>
      <c r="L47" s="201"/>
      <c r="M47" s="201">
        <v>376</v>
      </c>
      <c r="N47" s="202">
        <v>376</v>
      </c>
    </row>
    <row r="48" spans="1:19" ht="13" x14ac:dyDescent="0.3">
      <c r="A48" s="206"/>
      <c r="B48" s="207" t="s">
        <v>13</v>
      </c>
      <c r="C48" s="207"/>
      <c r="D48" s="205">
        <v>2321</v>
      </c>
      <c r="E48" s="205">
        <v>2129</v>
      </c>
      <c r="F48" s="205">
        <v>2641</v>
      </c>
      <c r="G48" s="205">
        <v>2624</v>
      </c>
      <c r="H48" s="205">
        <v>1886</v>
      </c>
      <c r="I48" s="205">
        <v>2003</v>
      </c>
      <c r="J48" s="205">
        <v>1647</v>
      </c>
      <c r="K48" s="205">
        <v>1080</v>
      </c>
      <c r="L48" s="205">
        <v>948</v>
      </c>
      <c r="M48" s="205">
        <v>1025</v>
      </c>
      <c r="N48" s="208"/>
      <c r="S48" s="209"/>
    </row>
    <row r="49" spans="1:19" ht="13" x14ac:dyDescent="0.3">
      <c r="A49" s="210"/>
      <c r="B49" s="211"/>
      <c r="C49" s="211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3"/>
      <c r="S49" s="209"/>
    </row>
    <row r="50" spans="1:19" ht="13" x14ac:dyDescent="0.3">
      <c r="A50" s="214"/>
      <c r="B50" s="214"/>
      <c r="C50" s="214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09"/>
    </row>
    <row r="51" spans="1:19" ht="13" x14ac:dyDescent="0.3">
      <c r="A51" s="214"/>
      <c r="B51" s="214"/>
      <c r="C51" s="214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09"/>
    </row>
    <row r="52" spans="1:19" ht="13" x14ac:dyDescent="0.3">
      <c r="A52" s="214"/>
      <c r="B52" s="214"/>
      <c r="C52" s="214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09"/>
    </row>
    <row r="53" spans="1:19" ht="15.5" x14ac:dyDescent="0.35">
      <c r="A53" s="179" t="s">
        <v>236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7"/>
      <c r="M53" s="217"/>
      <c r="N53" s="216"/>
    </row>
    <row r="54" spans="1:19" ht="13" x14ac:dyDescent="0.3">
      <c r="A54" s="218" t="s">
        <v>237</v>
      </c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182" t="s">
        <v>58</v>
      </c>
      <c r="M54" s="182" t="s">
        <v>58</v>
      </c>
      <c r="N54" s="216"/>
    </row>
    <row r="56" spans="1:19" ht="13" x14ac:dyDescent="0.3">
      <c r="A56" s="183" t="s">
        <v>59</v>
      </c>
      <c r="B56" s="184"/>
      <c r="C56" s="184"/>
      <c r="D56" s="226" t="s">
        <v>60</v>
      </c>
      <c r="E56" s="226"/>
      <c r="F56" s="226"/>
      <c r="G56" s="226"/>
      <c r="H56" s="226"/>
      <c r="I56" s="226"/>
      <c r="J56" s="226"/>
      <c r="K56" s="226"/>
      <c r="L56" s="226"/>
      <c r="M56" s="226"/>
      <c r="N56" s="227"/>
    </row>
    <row r="57" spans="1:19" ht="13" x14ac:dyDescent="0.3">
      <c r="A57" s="185"/>
      <c r="B57" s="186"/>
      <c r="C57" s="186"/>
      <c r="D57" s="187">
        <v>2010</v>
      </c>
      <c r="E57" s="187">
        <v>2011</v>
      </c>
      <c r="F57" s="187">
        <v>2012</v>
      </c>
      <c r="G57" s="187">
        <v>2013</v>
      </c>
      <c r="H57" s="187">
        <v>2014</v>
      </c>
      <c r="I57" s="187">
        <v>2015</v>
      </c>
      <c r="J57" s="187">
        <v>2016</v>
      </c>
      <c r="K57" s="187">
        <v>2017</v>
      </c>
      <c r="L57" s="187">
        <v>2018</v>
      </c>
      <c r="M57" s="187">
        <v>2019</v>
      </c>
      <c r="N57" s="188" t="s">
        <v>238</v>
      </c>
    </row>
    <row r="58" spans="1:19" ht="13" x14ac:dyDescent="0.3">
      <c r="A58" s="189"/>
      <c r="B58" s="193"/>
      <c r="C58" s="190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2"/>
    </row>
    <row r="59" spans="1:19" ht="13" x14ac:dyDescent="0.3">
      <c r="A59" s="189" t="s">
        <v>239</v>
      </c>
      <c r="B59" s="190"/>
      <c r="C59" s="190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2"/>
    </row>
    <row r="60" spans="1:19" ht="13" x14ac:dyDescent="0.3">
      <c r="A60" s="189"/>
      <c r="B60" s="193" t="s">
        <v>168</v>
      </c>
      <c r="C60" s="190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2"/>
    </row>
    <row r="61" spans="1:19" ht="13" x14ac:dyDescent="0.3">
      <c r="A61" s="194"/>
      <c r="B61" s="190"/>
      <c r="C61" s="195" t="s">
        <v>233</v>
      </c>
      <c r="D61" s="196">
        <v>41975.943859999999</v>
      </c>
      <c r="E61" s="196">
        <v>38253.132020000005</v>
      </c>
      <c r="F61" s="196">
        <v>35547.731070000002</v>
      </c>
      <c r="G61" s="196">
        <v>33407.335419999996</v>
      </c>
      <c r="H61" s="196">
        <v>29711.672459699221</v>
      </c>
      <c r="I61" s="196">
        <v>30319.656519769498</v>
      </c>
      <c r="J61" s="196">
        <v>26137.396592999998</v>
      </c>
      <c r="K61" s="196">
        <v>24750.268803200001</v>
      </c>
      <c r="L61" s="196">
        <v>23578.305679999998</v>
      </c>
      <c r="M61" s="196">
        <v>22816.41908</v>
      </c>
      <c r="N61" s="197"/>
    </row>
    <row r="62" spans="1:19" ht="13" x14ac:dyDescent="0.3">
      <c r="A62" s="194"/>
      <c r="B62" s="190"/>
      <c r="C62" s="195">
        <v>2010</v>
      </c>
      <c r="D62" s="196">
        <v>1133.7069799999999</v>
      </c>
      <c r="E62" s="196">
        <v>3527.5445999999997</v>
      </c>
      <c r="F62" s="196">
        <v>2891.69436</v>
      </c>
      <c r="G62" s="196">
        <v>2560.5075699999979</v>
      </c>
      <c r="H62" s="196">
        <v>2457.8896152556044</v>
      </c>
      <c r="I62" s="196">
        <v>1222.2298899999989</v>
      </c>
      <c r="J62" s="196">
        <v>1349.1621600000001</v>
      </c>
      <c r="K62" s="196">
        <v>949.02724999999998</v>
      </c>
      <c r="L62" s="196">
        <v>811.13496999999995</v>
      </c>
      <c r="M62" s="196">
        <v>649.97484000000009</v>
      </c>
      <c r="N62" s="197">
        <v>17552.8722352556</v>
      </c>
    </row>
    <row r="63" spans="1:19" ht="13" x14ac:dyDescent="0.3">
      <c r="A63" s="194"/>
      <c r="B63" s="190"/>
      <c r="C63" s="195">
        <v>2011</v>
      </c>
      <c r="D63" s="196"/>
      <c r="E63" s="196">
        <v>1075.2319399999999</v>
      </c>
      <c r="F63" s="196">
        <v>3331.5597400000001</v>
      </c>
      <c r="G63" s="196">
        <v>3063.8552</v>
      </c>
      <c r="H63" s="196">
        <v>2700.2582300381873</v>
      </c>
      <c r="I63" s="196">
        <v>1939.6517399999973</v>
      </c>
      <c r="J63" s="196">
        <v>1420.1782499999999</v>
      </c>
      <c r="K63" s="196">
        <v>1019.3260800000002</v>
      </c>
      <c r="L63" s="196">
        <v>717.1554500000002</v>
      </c>
      <c r="M63" s="196">
        <v>551.56037000000003</v>
      </c>
      <c r="N63" s="197">
        <v>15818.777000038186</v>
      </c>
    </row>
    <row r="64" spans="1:19" ht="13" x14ac:dyDescent="0.3">
      <c r="A64" s="194"/>
      <c r="B64" s="190"/>
      <c r="C64" s="195">
        <v>2012</v>
      </c>
      <c r="D64" s="196"/>
      <c r="E64" s="196"/>
      <c r="F64" s="196">
        <v>928.17791999999906</v>
      </c>
      <c r="G64" s="196">
        <v>3260.885499999999</v>
      </c>
      <c r="H64" s="196">
        <v>2374.8009400268552</v>
      </c>
      <c r="I64" s="196">
        <v>1611.0106800000001</v>
      </c>
      <c r="J64" s="196">
        <v>1418.8899700000002</v>
      </c>
      <c r="K64" s="196">
        <v>1049.0781100000002</v>
      </c>
      <c r="L64" s="196">
        <v>972.96260999999981</v>
      </c>
      <c r="M64" s="196">
        <v>648.95362</v>
      </c>
      <c r="N64" s="197">
        <v>12264.759350026856</v>
      </c>
    </row>
    <row r="65" spans="1:14" ht="13" x14ac:dyDescent="0.3">
      <c r="A65" s="194"/>
      <c r="B65" s="190"/>
      <c r="C65" s="195">
        <v>2013</v>
      </c>
      <c r="D65" s="196"/>
      <c r="E65" s="196"/>
      <c r="F65" s="196"/>
      <c r="G65" s="196">
        <v>1002.3842099999999</v>
      </c>
      <c r="H65" s="196">
        <v>3740.9063599869091</v>
      </c>
      <c r="I65" s="196">
        <v>3665.1763199999968</v>
      </c>
      <c r="J65" s="196">
        <v>3393.2461499999999</v>
      </c>
      <c r="K65" s="196">
        <v>2188.2676499999998</v>
      </c>
      <c r="L65" s="196">
        <v>1349.6594500000001</v>
      </c>
      <c r="M65" s="196">
        <v>1260.1299199999999</v>
      </c>
      <c r="N65" s="197">
        <v>16599.770059986906</v>
      </c>
    </row>
    <row r="66" spans="1:14" ht="13" x14ac:dyDescent="0.3">
      <c r="A66" s="189"/>
      <c r="B66" s="190"/>
      <c r="C66" s="195">
        <v>2014</v>
      </c>
      <c r="D66" s="196"/>
      <c r="E66" s="196"/>
      <c r="F66" s="196"/>
      <c r="G66" s="196"/>
      <c r="H66" s="196">
        <v>1074.6504399999999</v>
      </c>
      <c r="I66" s="196">
        <v>3375.8701899999992</v>
      </c>
      <c r="J66" s="196">
        <v>2250.5365000000002</v>
      </c>
      <c r="K66" s="196">
        <v>1813.9361499999991</v>
      </c>
      <c r="L66" s="196">
        <v>1572.4546800000003</v>
      </c>
      <c r="M66" s="196">
        <v>918.56329999999991</v>
      </c>
      <c r="N66" s="197">
        <v>11006.011259999999</v>
      </c>
    </row>
    <row r="67" spans="1:14" ht="13" x14ac:dyDescent="0.3">
      <c r="A67" s="194"/>
      <c r="B67" s="190"/>
      <c r="C67" s="195">
        <v>2015</v>
      </c>
      <c r="D67" s="196"/>
      <c r="E67" s="196"/>
      <c r="F67" s="196"/>
      <c r="G67" s="196"/>
      <c r="H67" s="196"/>
      <c r="I67" s="196">
        <v>1130.1859399999998</v>
      </c>
      <c r="J67" s="196">
        <v>3400.2331400000003</v>
      </c>
      <c r="K67" s="196">
        <v>2540.6944700000004</v>
      </c>
      <c r="L67" s="196">
        <v>1896.2818400000001</v>
      </c>
      <c r="M67" s="196">
        <v>1750.7855</v>
      </c>
      <c r="N67" s="197">
        <v>10718.18089</v>
      </c>
    </row>
    <row r="68" spans="1:14" ht="13" x14ac:dyDescent="0.3">
      <c r="A68" s="194"/>
      <c r="B68" s="190"/>
      <c r="C68" s="195">
        <v>2016</v>
      </c>
      <c r="D68" s="196"/>
      <c r="E68" s="196"/>
      <c r="F68" s="196"/>
      <c r="G68" s="196"/>
      <c r="H68" s="196"/>
      <c r="I68" s="196"/>
      <c r="J68" s="196">
        <v>822.85170000000085</v>
      </c>
      <c r="K68" s="196">
        <v>3976.5299099999993</v>
      </c>
      <c r="L68" s="196">
        <v>3372.1720699999996</v>
      </c>
      <c r="M68" s="196">
        <v>2441.4711899999998</v>
      </c>
      <c r="N68" s="197">
        <v>10613.024869999999</v>
      </c>
    </row>
    <row r="69" spans="1:14" ht="13" x14ac:dyDescent="0.3">
      <c r="A69" s="194"/>
      <c r="B69" s="190"/>
      <c r="C69" s="195">
        <v>2017</v>
      </c>
      <c r="D69" s="196"/>
      <c r="E69" s="196"/>
      <c r="F69" s="196"/>
      <c r="G69" s="196"/>
      <c r="H69" s="196"/>
      <c r="I69" s="196"/>
      <c r="J69" s="196"/>
      <c r="K69" s="196">
        <v>905.71180000000084</v>
      </c>
      <c r="L69" s="196">
        <v>3678.6170999999999</v>
      </c>
      <c r="M69" s="196">
        <v>2974.1793499999999</v>
      </c>
      <c r="N69" s="197">
        <v>7558.5082500000008</v>
      </c>
    </row>
    <row r="70" spans="1:14" ht="13" x14ac:dyDescent="0.3">
      <c r="A70" s="194"/>
      <c r="B70" s="190"/>
      <c r="C70" s="195">
        <v>2018</v>
      </c>
      <c r="D70" s="191"/>
      <c r="E70" s="191"/>
      <c r="F70" s="191"/>
      <c r="G70" s="191"/>
      <c r="H70" s="191"/>
      <c r="I70" s="191"/>
      <c r="J70" s="191"/>
      <c r="K70" s="196"/>
      <c r="L70" s="196">
        <v>825.76692000000014</v>
      </c>
      <c r="M70" s="196">
        <v>2504.1497200000003</v>
      </c>
      <c r="N70" s="197">
        <v>3329.9166400000004</v>
      </c>
    </row>
    <row r="71" spans="1:14" ht="13" x14ac:dyDescent="0.3">
      <c r="A71" s="198"/>
      <c r="B71" s="199"/>
      <c r="C71" s="200">
        <v>2019</v>
      </c>
      <c r="D71" s="201"/>
      <c r="E71" s="201"/>
      <c r="F71" s="201"/>
      <c r="G71" s="201"/>
      <c r="H71" s="201"/>
      <c r="I71" s="201"/>
      <c r="J71" s="201"/>
      <c r="K71" s="201"/>
      <c r="L71" s="201"/>
      <c r="M71" s="201">
        <v>661.21699000000001</v>
      </c>
      <c r="N71" s="202">
        <v>661.21699000000001</v>
      </c>
    </row>
    <row r="72" spans="1:14" ht="13" x14ac:dyDescent="0.3">
      <c r="A72" s="203"/>
      <c r="B72" s="204" t="s">
        <v>65</v>
      </c>
      <c r="C72" s="204"/>
      <c r="D72" s="205">
        <v>43109.650840000388</v>
      </c>
      <c r="E72" s="205">
        <v>42855.908559999225</v>
      </c>
      <c r="F72" s="205">
        <v>42699.163090000206</v>
      </c>
      <c r="G72" s="205">
        <v>43294.967899999894</v>
      </c>
      <c r="H72" s="205">
        <v>42060.178045006753</v>
      </c>
      <c r="I72" s="205">
        <v>43263.781279769501</v>
      </c>
      <c r="J72" s="205">
        <v>40192.494462999995</v>
      </c>
      <c r="K72" s="205">
        <v>39192.840223200001</v>
      </c>
      <c r="L72" s="205">
        <v>38774.510769999993</v>
      </c>
      <c r="M72" s="205">
        <v>37177.403880000005</v>
      </c>
      <c r="N72" s="197"/>
    </row>
    <row r="73" spans="1:14" ht="13" x14ac:dyDescent="0.3">
      <c r="A73" s="194"/>
      <c r="B73" s="190"/>
      <c r="C73" s="190"/>
      <c r="D73" s="196" t="s">
        <v>16</v>
      </c>
      <c r="E73" s="196" t="s">
        <v>16</v>
      </c>
      <c r="F73" s="196" t="s">
        <v>16</v>
      </c>
      <c r="G73" s="196" t="s">
        <v>16</v>
      </c>
      <c r="H73" s="196" t="s">
        <v>16</v>
      </c>
      <c r="I73" s="196" t="s">
        <v>16</v>
      </c>
      <c r="J73" s="196" t="s">
        <v>16</v>
      </c>
      <c r="K73" s="196" t="s">
        <v>16</v>
      </c>
      <c r="L73" s="196" t="s">
        <v>16</v>
      </c>
      <c r="M73" s="196" t="s">
        <v>16</v>
      </c>
      <c r="N73" s="197"/>
    </row>
    <row r="74" spans="1:14" ht="13" x14ac:dyDescent="0.3">
      <c r="A74" s="194"/>
      <c r="B74" s="193" t="s">
        <v>240</v>
      </c>
      <c r="C74" s="190"/>
      <c r="D74" s="196" t="s">
        <v>16</v>
      </c>
      <c r="E74" s="196" t="s">
        <v>16</v>
      </c>
      <c r="F74" s="196" t="s">
        <v>16</v>
      </c>
      <c r="G74" s="196" t="s">
        <v>16</v>
      </c>
      <c r="H74" s="196" t="s">
        <v>16</v>
      </c>
      <c r="I74" s="196" t="s">
        <v>16</v>
      </c>
      <c r="J74" s="196" t="s">
        <v>16</v>
      </c>
      <c r="K74" s="196" t="s">
        <v>16</v>
      </c>
      <c r="L74" s="196" t="s">
        <v>16</v>
      </c>
      <c r="M74" s="196" t="s">
        <v>16</v>
      </c>
      <c r="N74" s="197"/>
    </row>
    <row r="75" spans="1:14" ht="13" x14ac:dyDescent="0.3">
      <c r="A75" s="194"/>
      <c r="B75" s="190"/>
      <c r="C75" s="195" t="s">
        <v>233</v>
      </c>
      <c r="D75" s="196">
        <v>-3278.0445770000006</v>
      </c>
      <c r="E75" s="196">
        <v>12240.380000000001</v>
      </c>
      <c r="F75" s="196">
        <v>-1822.444430353539</v>
      </c>
      <c r="G75" s="196">
        <v>-5564.9390000000003</v>
      </c>
      <c r="H75" s="196">
        <v>166.049158506661</v>
      </c>
      <c r="I75" s="196">
        <v>-3660.18204648964</v>
      </c>
      <c r="J75" s="196">
        <v>-18462.084955929302</v>
      </c>
      <c r="K75" s="196">
        <v>-8731.230305000001</v>
      </c>
      <c r="L75" s="196">
        <v>-16906.778109999999</v>
      </c>
      <c r="M75" s="196">
        <v>-10316.326519999999</v>
      </c>
      <c r="N75" s="197"/>
    </row>
    <row r="76" spans="1:14" ht="13" x14ac:dyDescent="0.3">
      <c r="A76" s="194"/>
      <c r="B76" s="190"/>
      <c r="C76" s="195">
        <v>2010</v>
      </c>
      <c r="D76" s="196">
        <v>1322.711</v>
      </c>
      <c r="E76" s="196">
        <v>6707.567</v>
      </c>
      <c r="F76" s="196">
        <v>3443.7502844847613</v>
      </c>
      <c r="G76" s="196">
        <v>-42.036000000000001</v>
      </c>
      <c r="H76" s="196">
        <v>1969.5535514958474</v>
      </c>
      <c r="I76" s="196">
        <v>-1852.8829775779691</v>
      </c>
      <c r="J76" s="196">
        <v>323.3654352223943</v>
      </c>
      <c r="K76" s="196">
        <v>735.76299199132586</v>
      </c>
      <c r="L76" s="196">
        <v>-1558.46856</v>
      </c>
      <c r="M76" s="196">
        <v>9.9247000000000121</v>
      </c>
      <c r="N76" s="197">
        <v>11059.247425616359</v>
      </c>
    </row>
    <row r="77" spans="1:14" ht="13" x14ac:dyDescent="0.3">
      <c r="A77" s="194"/>
      <c r="B77" s="190"/>
      <c r="C77" s="195">
        <v>2011</v>
      </c>
      <c r="D77" s="196"/>
      <c r="E77" s="196">
        <v>748.31399999999996</v>
      </c>
      <c r="F77" s="196">
        <v>4610.4729135245079</v>
      </c>
      <c r="G77" s="196">
        <v>4019.5630000000001</v>
      </c>
      <c r="H77" s="196">
        <v>1229.486876525709</v>
      </c>
      <c r="I77" s="196">
        <v>687.67847534802502</v>
      </c>
      <c r="J77" s="196">
        <v>-187.845179160962</v>
      </c>
      <c r="K77" s="196">
        <v>-574.75175216444381</v>
      </c>
      <c r="L77" s="196">
        <v>-966.94302000000005</v>
      </c>
      <c r="M77" s="196">
        <v>-7.6374700000000013</v>
      </c>
      <c r="N77" s="197">
        <v>9558.3378440728338</v>
      </c>
    </row>
    <row r="78" spans="1:14" ht="13" x14ac:dyDescent="0.3">
      <c r="A78" s="194"/>
      <c r="B78" s="190"/>
      <c r="C78" s="195">
        <v>2012</v>
      </c>
      <c r="D78" s="196"/>
      <c r="E78" s="196"/>
      <c r="F78" s="196">
        <v>821.39223241317313</v>
      </c>
      <c r="G78" s="196">
        <v>4150.2920000000004</v>
      </c>
      <c r="H78" s="196">
        <v>2365.8364032442009</v>
      </c>
      <c r="I78" s="196">
        <v>884.4494365214091</v>
      </c>
      <c r="J78" s="196">
        <v>1011.51456185246</v>
      </c>
      <c r="K78" s="196">
        <v>-250.98558984912799</v>
      </c>
      <c r="L78" s="196">
        <v>-551.99321999999995</v>
      </c>
      <c r="M78" s="196">
        <v>-338.58969000000002</v>
      </c>
      <c r="N78" s="197">
        <v>8091.9161341821155</v>
      </c>
    </row>
    <row r="79" spans="1:14" ht="13" x14ac:dyDescent="0.3">
      <c r="A79" s="194"/>
      <c r="B79" s="190"/>
      <c r="C79" s="195">
        <v>2013</v>
      </c>
      <c r="D79" s="196"/>
      <c r="E79" s="196"/>
      <c r="F79" s="196"/>
      <c r="G79" s="196">
        <v>1070.8589999999999</v>
      </c>
      <c r="H79" s="196">
        <v>6687.1621897611694</v>
      </c>
      <c r="I79" s="196">
        <v>3281.1294002388295</v>
      </c>
      <c r="J79" s="196">
        <v>3056.1618052157796</v>
      </c>
      <c r="K79" s="196">
        <v>-196.343353560325</v>
      </c>
      <c r="L79" s="196">
        <v>-1846.6445899999999</v>
      </c>
      <c r="M79" s="196">
        <v>-678.87166000000002</v>
      </c>
      <c r="N79" s="197">
        <v>11373.452791655453</v>
      </c>
    </row>
    <row r="80" spans="1:14" ht="13" x14ac:dyDescent="0.3">
      <c r="A80" s="194"/>
      <c r="B80" s="190"/>
      <c r="C80" s="195">
        <v>2014</v>
      </c>
      <c r="D80" s="196"/>
      <c r="E80" s="196"/>
      <c r="F80" s="196"/>
      <c r="G80" s="196"/>
      <c r="H80" s="196">
        <v>213.70190492288842</v>
      </c>
      <c r="I80" s="196">
        <v>5894.3434350771104</v>
      </c>
      <c r="J80" s="196">
        <v>945.38438767840398</v>
      </c>
      <c r="K80" s="196">
        <v>521.47719279818898</v>
      </c>
      <c r="L80" s="196">
        <v>-440.90710999999993</v>
      </c>
      <c r="M80" s="196">
        <v>-754.29642999999999</v>
      </c>
      <c r="N80" s="197">
        <v>6379.7033804765915</v>
      </c>
    </row>
    <row r="81" spans="1:14" ht="13" x14ac:dyDescent="0.3">
      <c r="A81" s="194"/>
      <c r="B81" s="190"/>
      <c r="C81" s="195">
        <v>2015</v>
      </c>
      <c r="D81" s="191"/>
      <c r="E81" s="191"/>
      <c r="F81" s="191"/>
      <c r="G81" s="191"/>
      <c r="H81" s="191"/>
      <c r="I81" s="196">
        <v>1027.03198</v>
      </c>
      <c r="J81" s="196">
        <v>4416.6732526223905</v>
      </c>
      <c r="K81" s="196">
        <v>1783.461321863532</v>
      </c>
      <c r="L81" s="196">
        <v>2135.2152399999995</v>
      </c>
      <c r="M81" s="196">
        <v>-142.69569999999996</v>
      </c>
      <c r="N81" s="197">
        <v>9219.6860944859218</v>
      </c>
    </row>
    <row r="82" spans="1:14" ht="13" x14ac:dyDescent="0.3">
      <c r="A82" s="194"/>
      <c r="B82" s="190"/>
      <c r="C82" s="195">
        <v>2016</v>
      </c>
      <c r="D82" s="191"/>
      <c r="E82" s="191"/>
      <c r="F82" s="191"/>
      <c r="G82" s="191"/>
      <c r="H82" s="191"/>
      <c r="I82" s="196"/>
      <c r="J82" s="196">
        <v>181.91739918463199</v>
      </c>
      <c r="K82" s="196">
        <v>9459.8389181782313</v>
      </c>
      <c r="L82" s="196">
        <v>3761.9215300000001</v>
      </c>
      <c r="M82" s="196">
        <v>-460.47847999999999</v>
      </c>
      <c r="N82" s="197">
        <v>12943.199367362864</v>
      </c>
    </row>
    <row r="83" spans="1:14" ht="13" x14ac:dyDescent="0.3">
      <c r="A83" s="194"/>
      <c r="B83" s="190"/>
      <c r="C83" s="195">
        <v>2017</v>
      </c>
      <c r="D83" s="191"/>
      <c r="E83" s="191"/>
      <c r="F83" s="191"/>
      <c r="G83" s="191"/>
      <c r="H83" s="191"/>
      <c r="I83" s="191"/>
      <c r="J83" s="196"/>
      <c r="K83" s="196">
        <v>311.5462204986635</v>
      </c>
      <c r="L83" s="196">
        <v>5461.1849900000007</v>
      </c>
      <c r="M83" s="196">
        <v>3774.90445</v>
      </c>
      <c r="N83" s="197">
        <v>9547.6356604986649</v>
      </c>
    </row>
    <row r="84" spans="1:14" ht="13" x14ac:dyDescent="0.3">
      <c r="A84" s="194"/>
      <c r="B84" s="190"/>
      <c r="C84" s="195">
        <v>2018</v>
      </c>
      <c r="D84" s="191"/>
      <c r="E84" s="191"/>
      <c r="F84" s="191"/>
      <c r="G84" s="191"/>
      <c r="H84" s="191"/>
      <c r="I84" s="191"/>
      <c r="J84" s="191"/>
      <c r="K84" s="196"/>
      <c r="L84" s="196">
        <v>230.26385999999999</v>
      </c>
      <c r="M84" s="196">
        <v>2634.7933499999999</v>
      </c>
      <c r="N84" s="197">
        <v>2865.0572099999999</v>
      </c>
    </row>
    <row r="85" spans="1:14" ht="13" x14ac:dyDescent="0.3">
      <c r="A85" s="198"/>
      <c r="B85" s="199"/>
      <c r="C85" s="200">
        <v>2019</v>
      </c>
      <c r="D85" s="201"/>
      <c r="E85" s="201"/>
      <c r="F85" s="201"/>
      <c r="G85" s="201"/>
      <c r="H85" s="201"/>
      <c r="I85" s="201"/>
      <c r="J85" s="201"/>
      <c r="K85" s="201"/>
      <c r="L85" s="201"/>
      <c r="M85" s="201">
        <v>1084.49333</v>
      </c>
      <c r="N85" s="202">
        <v>1084.49333</v>
      </c>
    </row>
    <row r="86" spans="1:14" ht="13" x14ac:dyDescent="0.3">
      <c r="A86" s="203"/>
      <c r="B86" s="204" t="s">
        <v>65</v>
      </c>
      <c r="C86" s="204"/>
      <c r="D86" s="205">
        <v>-1955.3335486756507</v>
      </c>
      <c r="E86" s="205">
        <v>19696.26100000001</v>
      </c>
      <c r="F86" s="205">
        <v>7053.1710000689036</v>
      </c>
      <c r="G86" s="205">
        <v>3633.7390000000019</v>
      </c>
      <c r="H86" s="205">
        <v>12631.790084446588</v>
      </c>
      <c r="I86" s="205">
        <v>6261.5677030948355</v>
      </c>
      <c r="J86" s="205">
        <v>-8714.9132932498978</v>
      </c>
      <c r="K86" s="205">
        <v>3058.7756391321527</v>
      </c>
      <c r="L86" s="205">
        <v>-10683.148990000002</v>
      </c>
      <c r="M86" s="205">
        <v>-5194.7801200000004</v>
      </c>
      <c r="N86" s="197"/>
    </row>
    <row r="87" spans="1:14" ht="13" x14ac:dyDescent="0.3">
      <c r="A87" s="194"/>
      <c r="B87" s="190"/>
      <c r="C87" s="190"/>
      <c r="D87" s="196" t="s">
        <v>16</v>
      </c>
      <c r="E87" s="196" t="s">
        <v>16</v>
      </c>
      <c r="F87" s="196" t="s">
        <v>16</v>
      </c>
      <c r="G87" s="196" t="s">
        <v>16</v>
      </c>
      <c r="H87" s="196" t="s">
        <v>16</v>
      </c>
      <c r="I87" s="196" t="s">
        <v>16</v>
      </c>
      <c r="J87" s="196" t="s">
        <v>16</v>
      </c>
      <c r="K87" s="196" t="s">
        <v>16</v>
      </c>
      <c r="L87" s="196" t="s">
        <v>16</v>
      </c>
      <c r="M87" s="196" t="s">
        <v>16</v>
      </c>
      <c r="N87" s="197" t="s">
        <v>16</v>
      </c>
    </row>
    <row r="88" spans="1:14" ht="13" x14ac:dyDescent="0.3">
      <c r="A88" s="194"/>
      <c r="B88" s="193" t="s">
        <v>241</v>
      </c>
      <c r="C88" s="190"/>
      <c r="D88" s="196" t="s">
        <v>16</v>
      </c>
      <c r="E88" s="196" t="s">
        <v>16</v>
      </c>
      <c r="F88" s="196" t="s">
        <v>16</v>
      </c>
      <c r="G88" s="196" t="s">
        <v>16</v>
      </c>
      <c r="H88" s="196" t="s">
        <v>16</v>
      </c>
      <c r="I88" s="196" t="s">
        <v>16</v>
      </c>
      <c r="J88" s="196" t="s">
        <v>16</v>
      </c>
      <c r="K88" s="196" t="s">
        <v>16</v>
      </c>
      <c r="L88" s="196" t="s">
        <v>16</v>
      </c>
      <c r="M88" s="196" t="s">
        <v>16</v>
      </c>
      <c r="N88" s="197" t="s">
        <v>16</v>
      </c>
    </row>
    <row r="89" spans="1:14" ht="13" x14ac:dyDescent="0.3">
      <c r="A89" s="194"/>
      <c r="B89" s="190"/>
      <c r="C89" s="195" t="s">
        <v>233</v>
      </c>
      <c r="D89" s="196">
        <v>1324</v>
      </c>
      <c r="E89" s="196">
        <v>251</v>
      </c>
      <c r="F89" s="196">
        <v>495</v>
      </c>
      <c r="G89" s="196">
        <v>516</v>
      </c>
      <c r="H89" s="196">
        <v>-148</v>
      </c>
      <c r="I89" s="196">
        <v>325</v>
      </c>
      <c r="J89" s="196">
        <v>192</v>
      </c>
      <c r="K89" s="196">
        <v>123</v>
      </c>
      <c r="L89" s="196">
        <v>25</v>
      </c>
      <c r="M89" s="196">
        <v>12</v>
      </c>
      <c r="N89" s="197"/>
    </row>
    <row r="90" spans="1:14" ht="13" x14ac:dyDescent="0.3">
      <c r="A90" s="194"/>
      <c r="B90" s="190"/>
      <c r="C90" s="195">
        <v>2010</v>
      </c>
      <c r="D90" s="196">
        <v>997</v>
      </c>
      <c r="E90" s="196">
        <v>948</v>
      </c>
      <c r="F90" s="196">
        <v>133</v>
      </c>
      <c r="G90" s="196">
        <v>52</v>
      </c>
      <c r="H90" s="196">
        <v>36</v>
      </c>
      <c r="I90" s="196">
        <v>-1</v>
      </c>
      <c r="J90" s="196">
        <v>5</v>
      </c>
      <c r="K90" s="196">
        <v>8</v>
      </c>
      <c r="L90" s="196">
        <v>1</v>
      </c>
      <c r="M90" s="196">
        <v>1</v>
      </c>
      <c r="N90" s="197">
        <v>2180</v>
      </c>
    </row>
    <row r="91" spans="1:14" ht="13" x14ac:dyDescent="0.3">
      <c r="A91" s="194"/>
      <c r="B91" s="190"/>
      <c r="C91" s="195">
        <v>2011</v>
      </c>
      <c r="D91" s="196"/>
      <c r="E91" s="196">
        <v>930</v>
      </c>
      <c r="F91" s="196">
        <v>978</v>
      </c>
      <c r="G91" s="196">
        <v>128</v>
      </c>
      <c r="H91" s="196">
        <v>71</v>
      </c>
      <c r="I91" s="196">
        <v>0</v>
      </c>
      <c r="J91" s="196">
        <v>5</v>
      </c>
      <c r="K91" s="196">
        <v>0</v>
      </c>
      <c r="L91" s="196">
        <v>5</v>
      </c>
      <c r="M91" s="196">
        <v>3</v>
      </c>
      <c r="N91" s="197">
        <v>2120</v>
      </c>
    </row>
    <row r="92" spans="1:14" ht="13" x14ac:dyDescent="0.3">
      <c r="A92" s="194"/>
      <c r="B92" s="190"/>
      <c r="C92" s="195">
        <v>2012</v>
      </c>
      <c r="D92" s="196"/>
      <c r="E92" s="196"/>
      <c r="F92" s="196">
        <v>1035</v>
      </c>
      <c r="G92" s="196">
        <v>831</v>
      </c>
      <c r="H92" s="196">
        <v>116</v>
      </c>
      <c r="I92" s="196">
        <v>2</v>
      </c>
      <c r="J92" s="196">
        <v>13</v>
      </c>
      <c r="K92" s="196">
        <v>10</v>
      </c>
      <c r="L92" s="196">
        <v>2</v>
      </c>
      <c r="M92" s="196">
        <v>5</v>
      </c>
      <c r="N92" s="197">
        <v>2014</v>
      </c>
    </row>
    <row r="93" spans="1:14" ht="13" x14ac:dyDescent="0.3">
      <c r="A93" s="194"/>
      <c r="B93" s="190"/>
      <c r="C93" s="195">
        <v>2013</v>
      </c>
      <c r="D93" s="196"/>
      <c r="E93" s="196"/>
      <c r="F93" s="196"/>
      <c r="G93" s="196">
        <v>1097</v>
      </c>
      <c r="H93" s="196">
        <v>790</v>
      </c>
      <c r="I93" s="196">
        <v>53</v>
      </c>
      <c r="J93" s="196">
        <v>31</v>
      </c>
      <c r="K93" s="196">
        <v>8</v>
      </c>
      <c r="L93" s="196">
        <v>8</v>
      </c>
      <c r="M93" s="196">
        <v>-3</v>
      </c>
      <c r="N93" s="197">
        <v>1984</v>
      </c>
    </row>
    <row r="94" spans="1:14" ht="13" x14ac:dyDescent="0.3">
      <c r="A94" s="194"/>
      <c r="B94" s="190"/>
      <c r="C94" s="195">
        <v>2014</v>
      </c>
      <c r="D94" s="196"/>
      <c r="E94" s="196"/>
      <c r="F94" s="196"/>
      <c r="G94" s="196"/>
      <c r="H94" s="196">
        <v>1021</v>
      </c>
      <c r="I94" s="196">
        <v>760</v>
      </c>
      <c r="J94" s="196">
        <v>51</v>
      </c>
      <c r="K94" s="196">
        <v>-6</v>
      </c>
      <c r="L94" s="196">
        <v>7</v>
      </c>
      <c r="M94" s="196">
        <v>-2</v>
      </c>
      <c r="N94" s="197">
        <v>1831</v>
      </c>
    </row>
    <row r="95" spans="1:14" ht="13" x14ac:dyDescent="0.3">
      <c r="A95" s="194"/>
      <c r="B95" s="190"/>
      <c r="C95" s="195">
        <v>2015</v>
      </c>
      <c r="D95" s="196"/>
      <c r="E95" s="196"/>
      <c r="F95" s="196"/>
      <c r="G95" s="196"/>
      <c r="H95" s="196"/>
      <c r="I95" s="196">
        <v>864</v>
      </c>
      <c r="J95" s="196">
        <v>705</v>
      </c>
      <c r="K95" s="196">
        <v>48</v>
      </c>
      <c r="L95" s="196">
        <v>18</v>
      </c>
      <c r="M95" s="196">
        <v>8</v>
      </c>
      <c r="N95" s="197">
        <v>1643</v>
      </c>
    </row>
    <row r="96" spans="1:14" ht="13" x14ac:dyDescent="0.3">
      <c r="A96" s="194"/>
      <c r="B96" s="190"/>
      <c r="C96" s="195">
        <v>2016</v>
      </c>
      <c r="D96" s="196"/>
      <c r="E96" s="196"/>
      <c r="F96" s="196"/>
      <c r="G96" s="196"/>
      <c r="H96" s="196"/>
      <c r="I96" s="196"/>
      <c r="J96" s="196">
        <v>645</v>
      </c>
      <c r="K96" s="196">
        <v>619</v>
      </c>
      <c r="L96" s="196">
        <v>78</v>
      </c>
      <c r="M96" s="196">
        <v>17</v>
      </c>
      <c r="N96" s="197">
        <v>1359</v>
      </c>
    </row>
    <row r="97" spans="1:14" ht="13" x14ac:dyDescent="0.3">
      <c r="A97" s="194"/>
      <c r="B97" s="190"/>
      <c r="C97" s="195">
        <v>2017</v>
      </c>
      <c r="D97" s="196"/>
      <c r="E97" s="196"/>
      <c r="F97" s="196"/>
      <c r="G97" s="196"/>
      <c r="H97" s="196"/>
      <c r="I97" s="196"/>
      <c r="J97" s="196"/>
      <c r="K97" s="196">
        <v>270</v>
      </c>
      <c r="L97" s="196">
        <v>577</v>
      </c>
      <c r="M97" s="196">
        <v>76</v>
      </c>
      <c r="N97" s="197">
        <v>923</v>
      </c>
    </row>
    <row r="98" spans="1:14" ht="13" x14ac:dyDescent="0.3">
      <c r="A98" s="194"/>
      <c r="B98" s="190"/>
      <c r="C98" s="195">
        <v>2018</v>
      </c>
      <c r="D98" s="191"/>
      <c r="E98" s="191"/>
      <c r="F98" s="191"/>
      <c r="G98" s="191"/>
      <c r="H98" s="191"/>
      <c r="I98" s="191"/>
      <c r="J98" s="191"/>
      <c r="K98" s="196"/>
      <c r="L98" s="196">
        <v>227</v>
      </c>
      <c r="M98" s="196">
        <v>532</v>
      </c>
      <c r="N98" s="197">
        <v>759</v>
      </c>
    </row>
    <row r="99" spans="1:14" ht="13" x14ac:dyDescent="0.3">
      <c r="A99" s="198"/>
      <c r="B99" s="199"/>
      <c r="C99" s="200">
        <v>2019</v>
      </c>
      <c r="D99" s="201"/>
      <c r="E99" s="201"/>
      <c r="F99" s="201"/>
      <c r="G99" s="201"/>
      <c r="H99" s="201"/>
      <c r="I99" s="201"/>
      <c r="J99" s="201"/>
      <c r="K99" s="201"/>
      <c r="L99" s="201"/>
      <c r="M99" s="201">
        <v>376</v>
      </c>
      <c r="N99" s="202">
        <v>376</v>
      </c>
    </row>
    <row r="100" spans="1:14" ht="13" x14ac:dyDescent="0.3">
      <c r="A100" s="206"/>
      <c r="B100" s="207" t="s">
        <v>65</v>
      </c>
      <c r="C100" s="207"/>
      <c r="D100" s="219">
        <v>2321</v>
      </c>
      <c r="E100" s="219">
        <v>2129</v>
      </c>
      <c r="F100" s="219">
        <v>2641</v>
      </c>
      <c r="G100" s="219">
        <v>2624</v>
      </c>
      <c r="H100" s="219">
        <v>1886</v>
      </c>
      <c r="I100" s="219">
        <v>2003</v>
      </c>
      <c r="J100" s="219">
        <v>1647</v>
      </c>
      <c r="K100" s="219">
        <v>1080</v>
      </c>
      <c r="L100" s="219">
        <v>948</v>
      </c>
      <c r="M100" s="219">
        <v>1025</v>
      </c>
      <c r="N100" s="208"/>
    </row>
    <row r="101" spans="1:14" ht="13" x14ac:dyDescent="0.3">
      <c r="A101" s="210"/>
      <c r="B101" s="211"/>
      <c r="C101" s="211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3"/>
    </row>
  </sheetData>
  <mergeCells count="2">
    <mergeCell ref="D4:N4"/>
    <mergeCell ref="D56:N5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3" fitToHeight="2" orientation="portrait" r:id="rId1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F21F-93A9-4F71-81D1-D701DEF98FEA}">
  <sheetPr codeName="Sheet7">
    <pageSetUpPr fitToPage="1"/>
  </sheetPr>
  <dimension ref="A1:P101"/>
  <sheetViews>
    <sheetView zoomScale="90" zoomScaleNormal="90" workbookViewId="0">
      <selection activeCell="A3" sqref="A3"/>
    </sheetView>
  </sheetViews>
  <sheetFormatPr defaultColWidth="8" defaultRowHeight="12.5" x14ac:dyDescent="0.25"/>
  <cols>
    <col min="1" max="1" width="2.26953125" style="180" customWidth="1"/>
    <col min="2" max="2" width="3" style="180" customWidth="1"/>
    <col min="3" max="3" width="35" style="180" customWidth="1"/>
    <col min="4" max="14" width="13.54296875" style="180" customWidth="1"/>
    <col min="15" max="16384" width="8" style="180"/>
  </cols>
  <sheetData>
    <row r="1" spans="1:16" ht="15.5" x14ac:dyDescent="0.35">
      <c r="A1" s="179" t="s">
        <v>242</v>
      </c>
    </row>
    <row r="2" spans="1:16" ht="14" x14ac:dyDescent="0.3">
      <c r="A2" s="181" t="s">
        <v>1</v>
      </c>
      <c r="M2" s="182" t="s">
        <v>247</v>
      </c>
    </row>
    <row r="4" spans="1:16" ht="13" x14ac:dyDescent="0.3">
      <c r="A4" s="183" t="s">
        <v>2</v>
      </c>
      <c r="B4" s="184"/>
      <c r="C4" s="184"/>
      <c r="D4" s="220" t="s">
        <v>3</v>
      </c>
      <c r="E4" s="220"/>
      <c r="F4" s="220"/>
      <c r="G4" s="220"/>
      <c r="H4" s="220"/>
      <c r="I4" s="220"/>
      <c r="J4" s="220"/>
      <c r="K4" s="220"/>
      <c r="L4" s="220"/>
      <c r="M4" s="220"/>
      <c r="N4" s="221"/>
    </row>
    <row r="5" spans="1:16" ht="13" x14ac:dyDescent="0.3">
      <c r="A5" s="185"/>
      <c r="B5" s="186"/>
      <c r="C5" s="186"/>
      <c r="D5" s="187">
        <v>2010</v>
      </c>
      <c r="E5" s="187">
        <v>2011</v>
      </c>
      <c r="F5" s="187">
        <v>2012</v>
      </c>
      <c r="G5" s="187">
        <v>2013</v>
      </c>
      <c r="H5" s="187">
        <v>2014</v>
      </c>
      <c r="I5" s="187">
        <v>2015</v>
      </c>
      <c r="J5" s="187">
        <v>2016</v>
      </c>
      <c r="K5" s="187">
        <v>2017</v>
      </c>
      <c r="L5" s="187">
        <v>2018</v>
      </c>
      <c r="M5" s="187">
        <v>2019</v>
      </c>
      <c r="N5" s="188" t="s">
        <v>13</v>
      </c>
    </row>
    <row r="6" spans="1:16" ht="13" x14ac:dyDescent="0.3">
      <c r="A6" s="189"/>
      <c r="B6" s="190"/>
      <c r="C6" s="190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1:16" ht="13" x14ac:dyDescent="0.3">
      <c r="A7" s="189" t="s">
        <v>243</v>
      </c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2"/>
    </row>
    <row r="8" spans="1:16" ht="13" x14ac:dyDescent="0.3">
      <c r="A8" s="189"/>
      <c r="B8" s="193" t="s">
        <v>136</v>
      </c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2"/>
    </row>
    <row r="9" spans="1:16" ht="13" x14ac:dyDescent="0.3">
      <c r="A9" s="194"/>
      <c r="B9" s="190"/>
      <c r="C9" s="195" t="s">
        <v>233</v>
      </c>
      <c r="D9" s="196">
        <v>18716.59748</v>
      </c>
      <c r="E9" s="196">
        <v>15721.044879999999</v>
      </c>
      <c r="F9" s="196">
        <v>14347.976570000001</v>
      </c>
      <c r="G9" s="196">
        <v>13361.67873</v>
      </c>
      <c r="H9" s="196">
        <v>10285.14552999449</v>
      </c>
      <c r="I9" s="196">
        <v>11530.544449946799</v>
      </c>
      <c r="J9" s="196">
        <v>10589.5149</v>
      </c>
      <c r="K9" s="196">
        <v>10041.282139999239</v>
      </c>
      <c r="L9" s="196">
        <v>10327.160550000001</v>
      </c>
      <c r="M9" s="196">
        <v>9096.9371699999992</v>
      </c>
      <c r="N9" s="197"/>
      <c r="P9" s="222"/>
    </row>
    <row r="10" spans="1:16" ht="13" x14ac:dyDescent="0.3">
      <c r="A10" s="194"/>
      <c r="B10" s="190"/>
      <c r="C10" s="195">
        <v>2010</v>
      </c>
      <c r="D10" s="196">
        <v>189.34271999999999</v>
      </c>
      <c r="E10" s="196">
        <v>2533.8238099999999</v>
      </c>
      <c r="F10" s="196">
        <v>2577.9272299999998</v>
      </c>
      <c r="G10" s="196">
        <v>1838.7922799999992</v>
      </c>
      <c r="H10" s="196">
        <v>1574.3964799999999</v>
      </c>
      <c r="I10" s="196">
        <v>1112.8905400000001</v>
      </c>
      <c r="J10" s="196">
        <v>879.59566000000007</v>
      </c>
      <c r="K10" s="196">
        <v>975.2304700000002</v>
      </c>
      <c r="L10" s="196">
        <v>817.46510000000023</v>
      </c>
      <c r="M10" s="196">
        <v>798.67058999999995</v>
      </c>
      <c r="N10" s="197">
        <v>13298.13488</v>
      </c>
    </row>
    <row r="11" spans="1:16" ht="13" x14ac:dyDescent="0.3">
      <c r="A11" s="194"/>
      <c r="B11" s="190"/>
      <c r="C11" s="195">
        <v>2011</v>
      </c>
      <c r="D11" s="196"/>
      <c r="E11" s="196">
        <v>370.78723999999994</v>
      </c>
      <c r="F11" s="196">
        <v>1866.8087699999999</v>
      </c>
      <c r="G11" s="196">
        <v>2586.7600300000004</v>
      </c>
      <c r="H11" s="196">
        <v>1309.45371</v>
      </c>
      <c r="I11" s="196">
        <v>1219.6122399999999</v>
      </c>
      <c r="J11" s="196">
        <v>997.60019</v>
      </c>
      <c r="K11" s="196">
        <v>860.66671000000019</v>
      </c>
      <c r="L11" s="196">
        <v>1029.7358200000001</v>
      </c>
      <c r="M11" s="196">
        <v>797.7544200000001</v>
      </c>
      <c r="N11" s="197">
        <v>11039.179129999999</v>
      </c>
    </row>
    <row r="12" spans="1:16" ht="13" x14ac:dyDescent="0.3">
      <c r="A12" s="194"/>
      <c r="B12" s="190"/>
      <c r="C12" s="195">
        <v>2012</v>
      </c>
      <c r="D12" s="196"/>
      <c r="E12" s="196"/>
      <c r="F12" s="196">
        <v>575.48679000000004</v>
      </c>
      <c r="G12" s="196">
        <v>2766.6148899999998</v>
      </c>
      <c r="H12" s="196">
        <v>2152.7689400000004</v>
      </c>
      <c r="I12" s="196">
        <v>1588.326319999999</v>
      </c>
      <c r="J12" s="196">
        <v>1187.1519699999999</v>
      </c>
      <c r="K12" s="196">
        <v>1330.62662</v>
      </c>
      <c r="L12" s="196">
        <v>1105.97199</v>
      </c>
      <c r="M12" s="196">
        <v>933.39700999999991</v>
      </c>
      <c r="N12" s="197">
        <v>11640.34453</v>
      </c>
    </row>
    <row r="13" spans="1:16" ht="13" x14ac:dyDescent="0.3">
      <c r="A13" s="194"/>
      <c r="B13" s="190"/>
      <c r="C13" s="195">
        <v>2013</v>
      </c>
      <c r="D13" s="196"/>
      <c r="E13" s="196"/>
      <c r="F13" s="196"/>
      <c r="G13" s="196">
        <v>565.19087999999999</v>
      </c>
      <c r="H13" s="196">
        <v>3020.3647999999998</v>
      </c>
      <c r="I13" s="196">
        <v>2527.6561999999999</v>
      </c>
      <c r="J13" s="196">
        <v>1613.0252399999999</v>
      </c>
      <c r="K13" s="196">
        <v>1035.1777</v>
      </c>
      <c r="L13" s="196">
        <v>1224.63366</v>
      </c>
      <c r="M13" s="196">
        <v>901.28253000000007</v>
      </c>
      <c r="N13" s="197">
        <v>10887.33101</v>
      </c>
    </row>
    <row r="14" spans="1:16" ht="13" x14ac:dyDescent="0.3">
      <c r="A14" s="189"/>
      <c r="B14" s="190"/>
      <c r="C14" s="195">
        <v>2014</v>
      </c>
      <c r="D14" s="196"/>
      <c r="E14" s="196"/>
      <c r="F14" s="196"/>
      <c r="G14" s="196"/>
      <c r="H14" s="196">
        <v>367.70758999999998</v>
      </c>
      <c r="I14" s="196">
        <v>2244.27567</v>
      </c>
      <c r="J14" s="196">
        <v>2233.7632400000002</v>
      </c>
      <c r="K14" s="196">
        <v>1754.4065099999998</v>
      </c>
      <c r="L14" s="196">
        <v>1255.1762200000003</v>
      </c>
      <c r="M14" s="196">
        <v>1110.10652</v>
      </c>
      <c r="N14" s="197">
        <v>8965.4357500000006</v>
      </c>
    </row>
    <row r="15" spans="1:16" ht="13" x14ac:dyDescent="0.3">
      <c r="A15" s="194"/>
      <c r="B15" s="190"/>
      <c r="C15" s="195">
        <v>2015</v>
      </c>
      <c r="D15" s="196"/>
      <c r="E15" s="196"/>
      <c r="F15" s="196"/>
      <c r="G15" s="196"/>
      <c r="H15" s="196"/>
      <c r="I15" s="196">
        <v>520.08447000000001</v>
      </c>
      <c r="J15" s="196">
        <v>2553.9990200000002</v>
      </c>
      <c r="K15" s="196">
        <v>2203.0848799999999</v>
      </c>
      <c r="L15" s="196">
        <v>1354.6537900000001</v>
      </c>
      <c r="M15" s="196">
        <v>890.00280000000009</v>
      </c>
      <c r="N15" s="197">
        <v>7521.8249599999999</v>
      </c>
    </row>
    <row r="16" spans="1:16" ht="13" x14ac:dyDescent="0.3">
      <c r="A16" s="194"/>
      <c r="B16" s="190"/>
      <c r="C16" s="195">
        <v>2016</v>
      </c>
      <c r="D16" s="196"/>
      <c r="E16" s="196"/>
      <c r="F16" s="196"/>
      <c r="G16" s="196"/>
      <c r="H16" s="196"/>
      <c r="I16" s="196"/>
      <c r="J16" s="196">
        <v>394.58624999999995</v>
      </c>
      <c r="K16" s="196">
        <v>2137.77439</v>
      </c>
      <c r="L16" s="196">
        <v>2309.0350400000002</v>
      </c>
      <c r="M16" s="196">
        <v>1495.42175</v>
      </c>
      <c r="N16" s="197">
        <v>6336.8174299999991</v>
      </c>
    </row>
    <row r="17" spans="1:14" ht="13" x14ac:dyDescent="0.3">
      <c r="A17" s="194"/>
      <c r="B17" s="190"/>
      <c r="C17" s="195">
        <v>2017</v>
      </c>
      <c r="D17" s="196"/>
      <c r="E17" s="196"/>
      <c r="F17" s="196"/>
      <c r="G17" s="196"/>
      <c r="H17" s="196"/>
      <c r="I17" s="196"/>
      <c r="J17" s="196"/>
      <c r="K17" s="196">
        <v>485.82863000000003</v>
      </c>
      <c r="L17" s="196">
        <v>2483.0331699999997</v>
      </c>
      <c r="M17" s="196">
        <v>1583.9531999999999</v>
      </c>
      <c r="N17" s="197">
        <v>4552.8149999999996</v>
      </c>
    </row>
    <row r="18" spans="1:14" ht="13" x14ac:dyDescent="0.3">
      <c r="A18" s="194"/>
      <c r="B18" s="190"/>
      <c r="C18" s="195">
        <v>2018</v>
      </c>
      <c r="D18" s="191"/>
      <c r="E18" s="191"/>
      <c r="F18" s="191"/>
      <c r="G18" s="191"/>
      <c r="H18" s="191"/>
      <c r="I18" s="191"/>
      <c r="J18" s="191"/>
      <c r="K18" s="196"/>
      <c r="L18" s="196">
        <v>330.82556000000005</v>
      </c>
      <c r="M18" s="196">
        <v>2661.5647799999997</v>
      </c>
      <c r="N18" s="197">
        <v>2992.3903399999999</v>
      </c>
    </row>
    <row r="19" spans="1:14" ht="13" x14ac:dyDescent="0.3">
      <c r="A19" s="198"/>
      <c r="B19" s="199"/>
      <c r="C19" s="200">
        <v>2019</v>
      </c>
      <c r="D19" s="201"/>
      <c r="E19" s="201"/>
      <c r="F19" s="201"/>
      <c r="G19" s="201"/>
      <c r="H19" s="201"/>
      <c r="I19" s="201"/>
      <c r="J19" s="201"/>
      <c r="K19" s="201"/>
      <c r="L19" s="201"/>
      <c r="M19" s="201">
        <v>235.07514</v>
      </c>
      <c r="N19" s="202">
        <v>235.07514</v>
      </c>
    </row>
    <row r="20" spans="1:14" ht="13" x14ac:dyDescent="0.3">
      <c r="A20" s="203"/>
      <c r="B20" s="204" t="s">
        <v>13</v>
      </c>
      <c r="C20" s="204"/>
      <c r="D20" s="205">
        <v>18905.940200000001</v>
      </c>
      <c r="E20" s="205">
        <v>18625.655930000001</v>
      </c>
      <c r="F20" s="205">
        <v>19368.199359999999</v>
      </c>
      <c r="G20" s="205">
        <v>21119.036809999998</v>
      </c>
      <c r="H20" s="205">
        <v>18709.837049994487</v>
      </c>
      <c r="I20" s="205">
        <v>20743.3898899468</v>
      </c>
      <c r="J20" s="205">
        <v>20449.23647</v>
      </c>
      <c r="K20" s="205">
        <v>20824.078049999236</v>
      </c>
      <c r="L20" s="205">
        <v>22237.690899999998</v>
      </c>
      <c r="M20" s="205">
        <v>20504.16591</v>
      </c>
      <c r="N20" s="197"/>
    </row>
    <row r="21" spans="1:14" ht="13" x14ac:dyDescent="0.3">
      <c r="A21" s="194"/>
      <c r="B21" s="190"/>
      <c r="C21" s="190"/>
      <c r="D21" s="196" t="s">
        <v>16</v>
      </c>
      <c r="E21" s="196" t="s">
        <v>16</v>
      </c>
      <c r="F21" s="196" t="s">
        <v>16</v>
      </c>
      <c r="G21" s="196" t="s">
        <v>16</v>
      </c>
      <c r="H21" s="196" t="s">
        <v>16</v>
      </c>
      <c r="I21" s="196" t="s">
        <v>16</v>
      </c>
      <c r="J21" s="196" t="s">
        <v>16</v>
      </c>
      <c r="K21" s="196" t="s">
        <v>16</v>
      </c>
      <c r="L21" s="196" t="s">
        <v>16</v>
      </c>
      <c r="M21" s="196"/>
      <c r="N21" s="197"/>
    </row>
    <row r="22" spans="1:14" ht="13" x14ac:dyDescent="0.3">
      <c r="A22" s="194"/>
      <c r="B22" s="193" t="s">
        <v>234</v>
      </c>
      <c r="C22" s="190"/>
      <c r="D22" s="196" t="s">
        <v>16</v>
      </c>
      <c r="E22" s="196" t="s">
        <v>16</v>
      </c>
      <c r="F22" s="196" t="s">
        <v>16</v>
      </c>
      <c r="G22" s="196" t="s">
        <v>16</v>
      </c>
      <c r="H22" s="196" t="s">
        <v>16</v>
      </c>
      <c r="I22" s="196" t="s">
        <v>16</v>
      </c>
      <c r="J22" s="196" t="s">
        <v>16</v>
      </c>
      <c r="K22" s="196" t="s">
        <v>16</v>
      </c>
      <c r="L22" s="196" t="s">
        <v>16</v>
      </c>
      <c r="M22" s="196" t="s">
        <v>16</v>
      </c>
      <c r="N22" s="197"/>
    </row>
    <row r="23" spans="1:14" ht="13" x14ac:dyDescent="0.3">
      <c r="A23" s="194"/>
      <c r="B23" s="190"/>
      <c r="C23" s="195" t="s">
        <v>233</v>
      </c>
      <c r="D23" s="196">
        <v>-628.74948476000236</v>
      </c>
      <c r="E23" s="196">
        <v>10341.061999999998</v>
      </c>
      <c r="F23" s="196">
        <v>-6123.6267076953973</v>
      </c>
      <c r="G23" s="196">
        <v>-4375.100176741882</v>
      </c>
      <c r="H23" s="196">
        <v>-3887.3654858528589</v>
      </c>
      <c r="I23" s="196">
        <v>-3035.1053256897471</v>
      </c>
      <c r="J23" s="196">
        <v>-9346.5758602559345</v>
      </c>
      <c r="K23" s="196">
        <v>-5316.7817400815256</v>
      </c>
      <c r="L23" s="196">
        <v>-4428.6155399999998</v>
      </c>
      <c r="M23" s="196">
        <v>-5178.8165199999994</v>
      </c>
      <c r="N23" s="197"/>
    </row>
    <row r="24" spans="1:14" ht="13" x14ac:dyDescent="0.3">
      <c r="A24" s="194"/>
      <c r="B24" s="190"/>
      <c r="C24" s="195">
        <v>2010</v>
      </c>
      <c r="D24" s="196">
        <v>6096.9227299999993</v>
      </c>
      <c r="E24" s="196">
        <v>3414.3969999999999</v>
      </c>
      <c r="F24" s="196">
        <v>-1201.3680455259002</v>
      </c>
      <c r="G24" s="196">
        <v>231.417</v>
      </c>
      <c r="H24" s="196">
        <v>-1392.9649067548291</v>
      </c>
      <c r="I24" s="196">
        <v>112.86013993202997</v>
      </c>
      <c r="J24" s="196">
        <v>-702.79125355018505</v>
      </c>
      <c r="K24" s="196">
        <v>-35.060916062398029</v>
      </c>
      <c r="L24" s="196">
        <v>-113.10864000000001</v>
      </c>
      <c r="M24" s="196">
        <v>-1226.0192099999999</v>
      </c>
      <c r="N24" s="197">
        <v>5184.2838980387169</v>
      </c>
    </row>
    <row r="25" spans="1:14" ht="13" x14ac:dyDescent="0.3">
      <c r="A25" s="194"/>
      <c r="B25" s="190"/>
      <c r="C25" s="195">
        <v>2011</v>
      </c>
      <c r="D25" s="196">
        <v>1867.1200000000001</v>
      </c>
      <c r="E25" s="196">
        <v>8534.8009999999995</v>
      </c>
      <c r="F25" s="196">
        <v>1381.3083441855197</v>
      </c>
      <c r="G25" s="196">
        <v>326.29700000000014</v>
      </c>
      <c r="H25" s="196">
        <v>-773.2342919193311</v>
      </c>
      <c r="I25" s="196">
        <v>484.05586191933099</v>
      </c>
      <c r="J25" s="196">
        <v>-581.5211247009612</v>
      </c>
      <c r="K25" s="196">
        <v>199.97981914494514</v>
      </c>
      <c r="L25" s="196">
        <v>-282.85802000000001</v>
      </c>
      <c r="M25" s="196">
        <v>-95.022729999999981</v>
      </c>
      <c r="N25" s="197">
        <v>11060.925858629504</v>
      </c>
    </row>
    <row r="26" spans="1:14" ht="13" x14ac:dyDescent="0.3">
      <c r="A26" s="194"/>
      <c r="B26" s="190"/>
      <c r="C26" s="195">
        <v>2012</v>
      </c>
      <c r="D26" s="196"/>
      <c r="E26" s="196">
        <v>2163.0280000000002</v>
      </c>
      <c r="F26" s="196">
        <v>4355.7446258153495</v>
      </c>
      <c r="G26" s="196">
        <v>2643.828</v>
      </c>
      <c r="H26" s="196">
        <v>447.21114804481408</v>
      </c>
      <c r="I26" s="196">
        <v>-162.03956804481379</v>
      </c>
      <c r="J26" s="196">
        <v>336.56720058525701</v>
      </c>
      <c r="K26" s="196">
        <v>-519.22585966867405</v>
      </c>
      <c r="L26" s="196">
        <v>524.27114000000006</v>
      </c>
      <c r="M26" s="196">
        <v>-192.69745</v>
      </c>
      <c r="N26" s="197">
        <v>9596.6872367319356</v>
      </c>
    </row>
    <row r="27" spans="1:14" ht="13" x14ac:dyDescent="0.3">
      <c r="A27" s="194"/>
      <c r="B27" s="190"/>
      <c r="C27" s="195">
        <v>2013</v>
      </c>
      <c r="D27" s="196"/>
      <c r="E27" s="196"/>
      <c r="F27" s="196">
        <v>2220.7569369773692</v>
      </c>
      <c r="G27" s="196">
        <v>5946.1840000000002</v>
      </c>
      <c r="H27" s="196">
        <v>2661.81514457292</v>
      </c>
      <c r="I27" s="196">
        <v>479.42710542708306</v>
      </c>
      <c r="J27" s="196">
        <v>-1184.7948847939911</v>
      </c>
      <c r="K27" s="196">
        <v>-765.04483795777378</v>
      </c>
      <c r="L27" s="196">
        <v>-672.52142000000003</v>
      </c>
      <c r="M27" s="196">
        <v>-232.27715000000001</v>
      </c>
      <c r="N27" s="197">
        <v>8453.5448942256062</v>
      </c>
    </row>
    <row r="28" spans="1:14" ht="13" x14ac:dyDescent="0.3">
      <c r="A28" s="194"/>
      <c r="B28" s="190"/>
      <c r="C28" s="195">
        <v>2014</v>
      </c>
      <c r="D28" s="196"/>
      <c r="E28" s="196"/>
      <c r="F28" s="196"/>
      <c r="G28" s="196">
        <v>1981.3130000000001</v>
      </c>
      <c r="H28" s="196">
        <v>8318.6673326340206</v>
      </c>
      <c r="I28" s="196">
        <v>1523.7225773659809</v>
      </c>
      <c r="J28" s="196">
        <v>1311.2248304110062</v>
      </c>
      <c r="K28" s="196">
        <v>-2630.9395147975379</v>
      </c>
      <c r="L28" s="196">
        <v>400.7851</v>
      </c>
      <c r="M28" s="196">
        <v>80.737189999999998</v>
      </c>
      <c r="N28" s="197">
        <v>10985.510515613469</v>
      </c>
    </row>
    <row r="29" spans="1:14" ht="13" x14ac:dyDescent="0.3">
      <c r="A29" s="194"/>
      <c r="B29" s="190"/>
      <c r="C29" s="195">
        <v>2015</v>
      </c>
      <c r="D29" s="196"/>
      <c r="E29" s="196"/>
      <c r="F29" s="196"/>
      <c r="G29" s="196"/>
      <c r="H29" s="196">
        <v>728.198303575811</v>
      </c>
      <c r="I29" s="196">
        <v>4918.4490864241898</v>
      </c>
      <c r="J29" s="196">
        <v>1896.4841423793553</v>
      </c>
      <c r="K29" s="196">
        <v>737.88106574107189</v>
      </c>
      <c r="L29" s="196">
        <v>616.05087000000015</v>
      </c>
      <c r="M29" s="196">
        <v>-250.11327</v>
      </c>
      <c r="N29" s="197">
        <v>8646.9501981204285</v>
      </c>
    </row>
    <row r="30" spans="1:14" ht="13" x14ac:dyDescent="0.3">
      <c r="A30" s="194"/>
      <c r="B30" s="190"/>
      <c r="C30" s="195">
        <v>2016</v>
      </c>
      <c r="D30" s="196"/>
      <c r="E30" s="196"/>
      <c r="F30" s="196"/>
      <c r="G30" s="196"/>
      <c r="H30" s="196"/>
      <c r="I30" s="196">
        <v>1360.6816400000002</v>
      </c>
      <c r="J30" s="196">
        <v>5037.3755550105925</v>
      </c>
      <c r="K30" s="196">
        <v>2166.3146870233536</v>
      </c>
      <c r="L30" s="196">
        <v>1028.4750899999999</v>
      </c>
      <c r="M30" s="196">
        <v>-173.34730000000005</v>
      </c>
      <c r="N30" s="197">
        <v>9419.4996720339477</v>
      </c>
    </row>
    <row r="31" spans="1:14" ht="13" x14ac:dyDescent="0.3">
      <c r="A31" s="194"/>
      <c r="B31" s="190"/>
      <c r="C31" s="195">
        <v>2017</v>
      </c>
      <c r="D31" s="196"/>
      <c r="E31" s="196"/>
      <c r="F31" s="196"/>
      <c r="G31" s="196"/>
      <c r="H31" s="196"/>
      <c r="I31" s="196"/>
      <c r="J31" s="196">
        <v>2.8</v>
      </c>
      <c r="K31" s="196">
        <v>5048.0857139158397</v>
      </c>
      <c r="L31" s="196">
        <v>3968.4592400000001</v>
      </c>
      <c r="M31" s="196">
        <v>2100.4451200000003</v>
      </c>
      <c r="N31" s="197">
        <v>11119.790073915839</v>
      </c>
    </row>
    <row r="32" spans="1:14" ht="13" x14ac:dyDescent="0.3">
      <c r="A32" s="194"/>
      <c r="B32" s="190"/>
      <c r="C32" s="195">
        <v>2018</v>
      </c>
      <c r="D32" s="191"/>
      <c r="E32" s="191"/>
      <c r="F32" s="191"/>
      <c r="G32" s="191"/>
      <c r="H32" s="191"/>
      <c r="I32" s="191"/>
      <c r="J32" s="191"/>
      <c r="K32" s="196">
        <v>1024.0966240487089</v>
      </c>
      <c r="L32" s="196">
        <v>5525.0552600000001</v>
      </c>
      <c r="M32" s="196">
        <v>8146.8421500000004</v>
      </c>
      <c r="N32" s="197">
        <v>14695.994034048708</v>
      </c>
    </row>
    <row r="33" spans="1:14" ht="13" x14ac:dyDescent="0.3">
      <c r="A33" s="198"/>
      <c r="B33" s="199"/>
      <c r="C33" s="200">
        <v>2019</v>
      </c>
      <c r="D33" s="201"/>
      <c r="E33" s="201"/>
      <c r="F33" s="201"/>
      <c r="G33" s="201"/>
      <c r="H33" s="201"/>
      <c r="I33" s="201"/>
      <c r="J33" s="201"/>
      <c r="K33" s="201"/>
      <c r="L33" s="201">
        <v>291.74586999999997</v>
      </c>
      <c r="M33" s="201">
        <v>1093</v>
      </c>
      <c r="N33" s="202">
        <v>1384.74587</v>
      </c>
    </row>
    <row r="34" spans="1:14" ht="13" x14ac:dyDescent="0.3">
      <c r="A34" s="203"/>
      <c r="B34" s="204" t="s">
        <v>13</v>
      </c>
      <c r="C34" s="204"/>
      <c r="D34" s="205">
        <v>7335.2932452399973</v>
      </c>
      <c r="E34" s="205">
        <v>24453.288</v>
      </c>
      <c r="F34" s="205">
        <v>632.81515375694107</v>
      </c>
      <c r="G34" s="205">
        <v>6753.9388232581186</v>
      </c>
      <c r="H34" s="205">
        <v>6102.3272443005471</v>
      </c>
      <c r="I34" s="205">
        <v>5682.0515173340536</v>
      </c>
      <c r="J34" s="205">
        <v>-3231.231394914862</v>
      </c>
      <c r="K34" s="205">
        <v>-90.694958693989747</v>
      </c>
      <c r="L34" s="205">
        <v>6857.7389499999999</v>
      </c>
      <c r="M34" s="205">
        <v>4072.7308300000022</v>
      </c>
      <c r="N34" s="197"/>
    </row>
    <row r="35" spans="1:14" ht="13" x14ac:dyDescent="0.3">
      <c r="A35" s="194"/>
      <c r="B35" s="190"/>
      <c r="C35" s="190"/>
      <c r="D35" s="196" t="s">
        <v>16</v>
      </c>
      <c r="E35" s="196" t="s">
        <v>16</v>
      </c>
      <c r="F35" s="196" t="s">
        <v>16</v>
      </c>
      <c r="G35" s="196" t="s">
        <v>16</v>
      </c>
      <c r="H35" s="196" t="s">
        <v>16</v>
      </c>
      <c r="I35" s="196" t="s">
        <v>16</v>
      </c>
      <c r="J35" s="196" t="s">
        <v>16</v>
      </c>
      <c r="K35" s="196" t="s">
        <v>16</v>
      </c>
      <c r="L35" s="196" t="s">
        <v>16</v>
      </c>
      <c r="M35" s="196" t="s">
        <v>16</v>
      </c>
      <c r="N35" s="197"/>
    </row>
    <row r="36" spans="1:14" ht="13" x14ac:dyDescent="0.3">
      <c r="A36" s="194"/>
      <c r="B36" s="193" t="s">
        <v>235</v>
      </c>
      <c r="C36" s="190"/>
      <c r="D36" s="196" t="s">
        <v>16</v>
      </c>
      <c r="E36" s="196" t="s">
        <v>16</v>
      </c>
      <c r="F36" s="196" t="s">
        <v>16</v>
      </c>
      <c r="G36" s="196" t="s">
        <v>16</v>
      </c>
      <c r="H36" s="196" t="s">
        <v>16</v>
      </c>
      <c r="I36" s="196" t="s">
        <v>16</v>
      </c>
      <c r="J36" s="196" t="s">
        <v>16</v>
      </c>
      <c r="K36" s="196" t="s">
        <v>16</v>
      </c>
      <c r="L36" s="196" t="s">
        <v>16</v>
      </c>
      <c r="M36" s="196" t="s">
        <v>16</v>
      </c>
      <c r="N36" s="197"/>
    </row>
    <row r="37" spans="1:14" ht="13" x14ac:dyDescent="0.3">
      <c r="A37" s="194"/>
      <c r="B37" s="190"/>
      <c r="C37" s="195" t="s">
        <v>233</v>
      </c>
      <c r="D37" s="196">
        <v>452</v>
      </c>
      <c r="E37" s="196">
        <v>203</v>
      </c>
      <c r="F37" s="196">
        <v>161</v>
      </c>
      <c r="G37" s="196">
        <v>196</v>
      </c>
      <c r="H37" s="196">
        <v>117</v>
      </c>
      <c r="I37" s="196">
        <v>214</v>
      </c>
      <c r="J37" s="196">
        <v>219</v>
      </c>
      <c r="K37" s="196">
        <v>124</v>
      </c>
      <c r="L37" s="196">
        <v>111</v>
      </c>
      <c r="M37" s="196">
        <v>92</v>
      </c>
      <c r="N37" s="197"/>
    </row>
    <row r="38" spans="1:14" ht="13" x14ac:dyDescent="0.3">
      <c r="A38" s="194"/>
      <c r="B38" s="190"/>
      <c r="C38" s="195">
        <v>2010</v>
      </c>
      <c r="D38" s="196">
        <v>213</v>
      </c>
      <c r="E38" s="196">
        <v>59</v>
      </c>
      <c r="F38" s="196">
        <v>25</v>
      </c>
      <c r="G38" s="196">
        <v>17</v>
      </c>
      <c r="H38" s="196">
        <v>15</v>
      </c>
      <c r="I38" s="196">
        <v>31</v>
      </c>
      <c r="J38" s="196">
        <v>23</v>
      </c>
      <c r="K38" s="196">
        <v>19</v>
      </c>
      <c r="L38" s="196">
        <v>14</v>
      </c>
      <c r="M38" s="196">
        <v>8</v>
      </c>
      <c r="N38" s="197">
        <v>424</v>
      </c>
    </row>
    <row r="39" spans="1:14" ht="13" x14ac:dyDescent="0.3">
      <c r="A39" s="194"/>
      <c r="B39" s="190"/>
      <c r="C39" s="195">
        <v>2011</v>
      </c>
      <c r="D39" s="196">
        <v>125</v>
      </c>
      <c r="E39" s="196">
        <v>146</v>
      </c>
      <c r="F39" s="196">
        <v>50</v>
      </c>
      <c r="G39" s="196">
        <v>25</v>
      </c>
      <c r="H39" s="196">
        <v>19</v>
      </c>
      <c r="I39" s="196">
        <v>22</v>
      </c>
      <c r="J39" s="196">
        <v>15</v>
      </c>
      <c r="K39" s="196">
        <v>18</v>
      </c>
      <c r="L39" s="196">
        <v>17</v>
      </c>
      <c r="M39" s="196">
        <v>6</v>
      </c>
      <c r="N39" s="197">
        <v>443</v>
      </c>
    </row>
    <row r="40" spans="1:14" ht="13" x14ac:dyDescent="0.3">
      <c r="A40" s="194"/>
      <c r="B40" s="190"/>
      <c r="C40" s="195">
        <v>2012</v>
      </c>
      <c r="D40" s="196"/>
      <c r="E40" s="196">
        <v>55</v>
      </c>
      <c r="F40" s="196">
        <v>156</v>
      </c>
      <c r="G40" s="196">
        <v>70</v>
      </c>
      <c r="H40" s="196">
        <v>38</v>
      </c>
      <c r="I40" s="196">
        <v>37</v>
      </c>
      <c r="J40" s="196">
        <v>18</v>
      </c>
      <c r="K40" s="196">
        <v>15</v>
      </c>
      <c r="L40" s="196">
        <v>26</v>
      </c>
      <c r="M40" s="196">
        <v>7</v>
      </c>
      <c r="N40" s="197">
        <v>422</v>
      </c>
    </row>
    <row r="41" spans="1:14" ht="13" x14ac:dyDescent="0.3">
      <c r="A41" s="194"/>
      <c r="B41" s="190"/>
      <c r="C41" s="195">
        <v>2013</v>
      </c>
      <c r="D41" s="196"/>
      <c r="E41" s="196"/>
      <c r="F41" s="196">
        <v>70</v>
      </c>
      <c r="G41" s="196">
        <v>129</v>
      </c>
      <c r="H41" s="196">
        <v>71</v>
      </c>
      <c r="I41" s="196">
        <v>45</v>
      </c>
      <c r="J41" s="196">
        <v>22</v>
      </c>
      <c r="K41" s="196">
        <v>18</v>
      </c>
      <c r="L41" s="196">
        <v>15</v>
      </c>
      <c r="M41" s="196">
        <v>9</v>
      </c>
      <c r="N41" s="197">
        <v>379</v>
      </c>
    </row>
    <row r="42" spans="1:14" ht="13" x14ac:dyDescent="0.3">
      <c r="A42" s="194"/>
      <c r="B42" s="190"/>
      <c r="C42" s="195">
        <v>2014</v>
      </c>
      <c r="D42" s="196"/>
      <c r="E42" s="196"/>
      <c r="F42" s="196"/>
      <c r="G42" s="196">
        <v>74</v>
      </c>
      <c r="H42" s="196">
        <v>162</v>
      </c>
      <c r="I42" s="196">
        <v>112</v>
      </c>
      <c r="J42" s="196">
        <v>22</v>
      </c>
      <c r="K42" s="196">
        <v>13</v>
      </c>
      <c r="L42" s="196">
        <v>14</v>
      </c>
      <c r="M42" s="196">
        <v>17</v>
      </c>
      <c r="N42" s="197">
        <v>414</v>
      </c>
    </row>
    <row r="43" spans="1:14" ht="13" x14ac:dyDescent="0.3">
      <c r="A43" s="194"/>
      <c r="B43" s="190"/>
      <c r="C43" s="195">
        <v>2015</v>
      </c>
      <c r="D43" s="196"/>
      <c r="E43" s="196"/>
      <c r="F43" s="196"/>
      <c r="G43" s="196"/>
      <c r="H43" s="196">
        <v>143</v>
      </c>
      <c r="I43" s="196">
        <v>192</v>
      </c>
      <c r="J43" s="196">
        <v>64</v>
      </c>
      <c r="K43" s="196">
        <v>31</v>
      </c>
      <c r="L43" s="196">
        <v>16</v>
      </c>
      <c r="M43" s="196">
        <v>9</v>
      </c>
      <c r="N43" s="197">
        <v>455</v>
      </c>
    </row>
    <row r="44" spans="1:14" ht="13" x14ac:dyDescent="0.3">
      <c r="A44" s="194"/>
      <c r="B44" s="190"/>
      <c r="C44" s="195">
        <v>2016</v>
      </c>
      <c r="D44" s="196"/>
      <c r="E44" s="196"/>
      <c r="F44" s="196"/>
      <c r="G44" s="196"/>
      <c r="H44" s="196"/>
      <c r="I44" s="196">
        <v>156</v>
      </c>
      <c r="J44" s="196">
        <v>177</v>
      </c>
      <c r="K44" s="196">
        <v>55</v>
      </c>
      <c r="L44" s="196">
        <v>26</v>
      </c>
      <c r="M44" s="196">
        <v>17</v>
      </c>
      <c r="N44" s="197">
        <v>431</v>
      </c>
    </row>
    <row r="45" spans="1:14" ht="13" x14ac:dyDescent="0.3">
      <c r="A45" s="194"/>
      <c r="B45" s="190"/>
      <c r="C45" s="195">
        <v>2017</v>
      </c>
      <c r="D45" s="196"/>
      <c r="E45" s="196"/>
      <c r="F45" s="196"/>
      <c r="G45" s="196"/>
      <c r="H45" s="196"/>
      <c r="I45" s="196"/>
      <c r="J45" s="196">
        <v>81</v>
      </c>
      <c r="K45" s="196">
        <v>164</v>
      </c>
      <c r="L45" s="196">
        <v>49</v>
      </c>
      <c r="M45" s="196">
        <v>42</v>
      </c>
      <c r="N45" s="197">
        <v>336</v>
      </c>
    </row>
    <row r="46" spans="1:14" ht="13" x14ac:dyDescent="0.3">
      <c r="A46" s="194"/>
      <c r="B46" s="190"/>
      <c r="C46" s="195">
        <v>2018</v>
      </c>
      <c r="D46" s="191"/>
      <c r="E46" s="191"/>
      <c r="F46" s="191"/>
      <c r="G46" s="191"/>
      <c r="H46" s="191"/>
      <c r="I46" s="191"/>
      <c r="J46" s="191"/>
      <c r="K46" s="196">
        <v>52</v>
      </c>
      <c r="L46" s="196">
        <v>149</v>
      </c>
      <c r="M46" s="196">
        <v>137</v>
      </c>
      <c r="N46" s="197">
        <v>338</v>
      </c>
    </row>
    <row r="47" spans="1:14" ht="13" x14ac:dyDescent="0.3">
      <c r="A47" s="198"/>
      <c r="B47" s="199"/>
      <c r="C47" s="200">
        <v>2019</v>
      </c>
      <c r="D47" s="201"/>
      <c r="E47" s="201"/>
      <c r="F47" s="201"/>
      <c r="G47" s="201"/>
      <c r="H47" s="201"/>
      <c r="I47" s="201"/>
      <c r="J47" s="201"/>
      <c r="K47" s="201"/>
      <c r="L47" s="201">
        <v>47</v>
      </c>
      <c r="M47" s="201">
        <v>58</v>
      </c>
      <c r="N47" s="202">
        <v>105</v>
      </c>
    </row>
    <row r="48" spans="1:14" ht="13" x14ac:dyDescent="0.3">
      <c r="A48" s="206"/>
      <c r="B48" s="207" t="s">
        <v>13</v>
      </c>
      <c r="C48" s="207"/>
      <c r="D48" s="205">
        <v>790</v>
      </c>
      <c r="E48" s="205">
        <v>463</v>
      </c>
      <c r="F48" s="205">
        <v>462</v>
      </c>
      <c r="G48" s="205">
        <v>511</v>
      </c>
      <c r="H48" s="205">
        <v>565</v>
      </c>
      <c r="I48" s="205">
        <v>809</v>
      </c>
      <c r="J48" s="205">
        <v>641</v>
      </c>
      <c r="K48" s="205">
        <v>509</v>
      </c>
      <c r="L48" s="205">
        <v>484</v>
      </c>
      <c r="M48" s="205">
        <v>402</v>
      </c>
      <c r="N48" s="208"/>
    </row>
    <row r="49" spans="1:14" ht="13" x14ac:dyDescent="0.3">
      <c r="A49" s="210"/>
      <c r="B49" s="211"/>
      <c r="C49" s="211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3"/>
    </row>
    <row r="53" spans="1:14" ht="15.5" x14ac:dyDescent="0.35">
      <c r="A53" s="179" t="s">
        <v>244</v>
      </c>
      <c r="K53" s="217"/>
    </row>
    <row r="54" spans="1:14" ht="13" x14ac:dyDescent="0.3">
      <c r="A54" s="218" t="s">
        <v>237</v>
      </c>
      <c r="M54" s="182" t="s">
        <v>246</v>
      </c>
    </row>
    <row r="56" spans="1:14" ht="13" x14ac:dyDescent="0.3">
      <c r="A56" s="183" t="s">
        <v>59</v>
      </c>
      <c r="B56" s="184"/>
      <c r="C56" s="184"/>
      <c r="D56" s="220" t="s">
        <v>60</v>
      </c>
      <c r="E56" s="220"/>
      <c r="F56" s="220"/>
      <c r="G56" s="220"/>
      <c r="H56" s="220"/>
      <c r="I56" s="220"/>
      <c r="J56" s="220"/>
      <c r="K56" s="220"/>
      <c r="L56" s="220"/>
      <c r="M56" s="220"/>
      <c r="N56" s="221"/>
    </row>
    <row r="57" spans="1:14" ht="13" x14ac:dyDescent="0.3">
      <c r="A57" s="185"/>
      <c r="B57" s="186"/>
      <c r="C57" s="186"/>
      <c r="D57" s="187">
        <v>2010</v>
      </c>
      <c r="E57" s="187">
        <v>2011</v>
      </c>
      <c r="F57" s="187">
        <v>2012</v>
      </c>
      <c r="G57" s="187">
        <v>2013</v>
      </c>
      <c r="H57" s="187">
        <v>2014</v>
      </c>
      <c r="I57" s="187">
        <v>2015</v>
      </c>
      <c r="J57" s="187">
        <v>2016</v>
      </c>
      <c r="K57" s="187">
        <v>2017</v>
      </c>
      <c r="L57" s="187">
        <v>2018</v>
      </c>
      <c r="M57" s="187">
        <v>2019</v>
      </c>
      <c r="N57" s="188" t="s">
        <v>238</v>
      </c>
    </row>
    <row r="58" spans="1:14" ht="13" x14ac:dyDescent="0.3">
      <c r="A58" s="189"/>
      <c r="B58" s="190"/>
      <c r="C58" s="190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2"/>
    </row>
    <row r="59" spans="1:14" ht="13" x14ac:dyDescent="0.3">
      <c r="A59" s="189" t="s">
        <v>245</v>
      </c>
      <c r="B59" s="190"/>
      <c r="C59" s="190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2"/>
    </row>
    <row r="60" spans="1:14" ht="13" x14ac:dyDescent="0.3">
      <c r="A60" s="189"/>
      <c r="B60" s="193" t="s">
        <v>168</v>
      </c>
      <c r="C60" s="190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2"/>
    </row>
    <row r="61" spans="1:14" ht="13" x14ac:dyDescent="0.3">
      <c r="A61" s="194"/>
      <c r="B61" s="190"/>
      <c r="C61" s="195" t="s">
        <v>233</v>
      </c>
      <c r="D61" s="196">
        <v>18716.59748</v>
      </c>
      <c r="E61" s="196">
        <v>15721.044879999999</v>
      </c>
      <c r="F61" s="196">
        <v>14347.976570000001</v>
      </c>
      <c r="G61" s="196">
        <v>13361.67873</v>
      </c>
      <c r="H61" s="196">
        <v>10285.14552999449</v>
      </c>
      <c r="I61" s="196">
        <v>11530.544449946799</v>
      </c>
      <c r="J61" s="196">
        <v>10589.5149</v>
      </c>
      <c r="K61" s="196">
        <v>10041.282139999239</v>
      </c>
      <c r="L61" s="196">
        <v>10327.160550000001</v>
      </c>
      <c r="M61" s="196">
        <v>9096.9371699999992</v>
      </c>
      <c r="N61" s="197"/>
    </row>
    <row r="62" spans="1:14" ht="13" x14ac:dyDescent="0.3">
      <c r="A62" s="194"/>
      <c r="B62" s="190"/>
      <c r="C62" s="195">
        <v>2010</v>
      </c>
      <c r="D62" s="196">
        <v>189.34271999999999</v>
      </c>
      <c r="E62" s="196">
        <v>2533.8238099999999</v>
      </c>
      <c r="F62" s="196">
        <v>2577.9272299999998</v>
      </c>
      <c r="G62" s="196">
        <v>1838.7922799999992</v>
      </c>
      <c r="H62" s="196">
        <v>1574.3964799999999</v>
      </c>
      <c r="I62" s="196">
        <v>1112.8905400000001</v>
      </c>
      <c r="J62" s="196">
        <v>879.59566000000007</v>
      </c>
      <c r="K62" s="196">
        <v>975.2304700000002</v>
      </c>
      <c r="L62" s="196">
        <v>817.46510000000023</v>
      </c>
      <c r="M62" s="196">
        <v>798.67058999999995</v>
      </c>
      <c r="N62" s="197">
        <v>13298.13488</v>
      </c>
    </row>
    <row r="63" spans="1:14" ht="13" x14ac:dyDescent="0.3">
      <c r="A63" s="194"/>
      <c r="B63" s="190"/>
      <c r="C63" s="195">
        <v>2011</v>
      </c>
      <c r="D63" s="196"/>
      <c r="E63" s="196">
        <v>370.78723999999994</v>
      </c>
      <c r="F63" s="196">
        <v>1866.8087699999999</v>
      </c>
      <c r="G63" s="196">
        <v>2586.7600300000004</v>
      </c>
      <c r="H63" s="196">
        <v>1309.45371</v>
      </c>
      <c r="I63" s="196">
        <v>1219.6122399999999</v>
      </c>
      <c r="J63" s="196">
        <v>997.60019</v>
      </c>
      <c r="K63" s="196">
        <v>860.66671000000019</v>
      </c>
      <c r="L63" s="196">
        <v>1029.7358200000001</v>
      </c>
      <c r="M63" s="196">
        <v>797.7544200000001</v>
      </c>
      <c r="N63" s="197">
        <v>11039.179129999999</v>
      </c>
    </row>
    <row r="64" spans="1:14" ht="13" x14ac:dyDescent="0.3">
      <c r="A64" s="194"/>
      <c r="B64" s="190"/>
      <c r="C64" s="195">
        <v>2012</v>
      </c>
      <c r="D64" s="196"/>
      <c r="E64" s="196"/>
      <c r="F64" s="196">
        <v>575.48679000000004</v>
      </c>
      <c r="G64" s="196">
        <v>2766.6148899999998</v>
      </c>
      <c r="H64" s="196">
        <v>2152.7689400000004</v>
      </c>
      <c r="I64" s="196">
        <v>1588.326319999999</v>
      </c>
      <c r="J64" s="196">
        <v>1187.1519699999999</v>
      </c>
      <c r="K64" s="196">
        <v>1330.62662</v>
      </c>
      <c r="L64" s="196">
        <v>1105.97199</v>
      </c>
      <c r="M64" s="196">
        <v>933.39700999999991</v>
      </c>
      <c r="N64" s="197">
        <v>11640.34453</v>
      </c>
    </row>
    <row r="65" spans="1:14" ht="13" x14ac:dyDescent="0.3">
      <c r="A65" s="194"/>
      <c r="B65" s="190"/>
      <c r="C65" s="195">
        <v>2013</v>
      </c>
      <c r="D65" s="196"/>
      <c r="E65" s="196"/>
      <c r="F65" s="196"/>
      <c r="G65" s="196">
        <v>565.19087999999999</v>
      </c>
      <c r="H65" s="196">
        <v>3020.3647999999998</v>
      </c>
      <c r="I65" s="196">
        <v>2527.6561999999999</v>
      </c>
      <c r="J65" s="196">
        <v>1613.0252399999999</v>
      </c>
      <c r="K65" s="196">
        <v>1035.1777</v>
      </c>
      <c r="L65" s="196">
        <v>1224.63366</v>
      </c>
      <c r="M65" s="196">
        <v>901.28253000000007</v>
      </c>
      <c r="N65" s="197">
        <v>10887.33101</v>
      </c>
    </row>
    <row r="66" spans="1:14" ht="13" x14ac:dyDescent="0.3">
      <c r="A66" s="189"/>
      <c r="B66" s="190"/>
      <c r="C66" s="195">
        <v>2014</v>
      </c>
      <c r="D66" s="196"/>
      <c r="E66" s="196"/>
      <c r="F66" s="196"/>
      <c r="G66" s="196"/>
      <c r="H66" s="196">
        <v>367.70758999999998</v>
      </c>
      <c r="I66" s="196">
        <v>2244.27567</v>
      </c>
      <c r="J66" s="196">
        <v>2233.7632400000002</v>
      </c>
      <c r="K66" s="196">
        <v>1754.4065099999998</v>
      </c>
      <c r="L66" s="196">
        <v>1255.1762200000003</v>
      </c>
      <c r="M66" s="196">
        <v>1110.10652</v>
      </c>
      <c r="N66" s="197">
        <v>8965.4357500000006</v>
      </c>
    </row>
    <row r="67" spans="1:14" ht="13" x14ac:dyDescent="0.3">
      <c r="A67" s="194"/>
      <c r="B67" s="190"/>
      <c r="C67" s="195">
        <v>2015</v>
      </c>
      <c r="D67" s="196"/>
      <c r="E67" s="196"/>
      <c r="F67" s="196"/>
      <c r="G67" s="196"/>
      <c r="H67" s="196"/>
      <c r="I67" s="196">
        <v>520.08447000000001</v>
      </c>
      <c r="J67" s="196">
        <v>2553.9990200000002</v>
      </c>
      <c r="K67" s="196">
        <v>2203.0848799999999</v>
      </c>
      <c r="L67" s="196">
        <v>1354.6537900000001</v>
      </c>
      <c r="M67" s="196">
        <v>890.00280000000009</v>
      </c>
      <c r="N67" s="197">
        <v>7521.8249599999999</v>
      </c>
    </row>
    <row r="68" spans="1:14" ht="13" x14ac:dyDescent="0.3">
      <c r="A68" s="194"/>
      <c r="B68" s="190"/>
      <c r="C68" s="195">
        <v>2016</v>
      </c>
      <c r="D68" s="196"/>
      <c r="E68" s="196"/>
      <c r="F68" s="196"/>
      <c r="G68" s="196"/>
      <c r="H68" s="196"/>
      <c r="I68" s="196"/>
      <c r="J68" s="196">
        <v>394.58624999999995</v>
      </c>
      <c r="K68" s="196">
        <v>2137.77439</v>
      </c>
      <c r="L68" s="196">
        <v>2309.0350400000002</v>
      </c>
      <c r="M68" s="196">
        <v>1495.42175</v>
      </c>
      <c r="N68" s="197">
        <v>6336.8174299999991</v>
      </c>
    </row>
    <row r="69" spans="1:14" ht="13" x14ac:dyDescent="0.3">
      <c r="A69" s="194"/>
      <c r="B69" s="190"/>
      <c r="C69" s="195">
        <v>2017</v>
      </c>
      <c r="D69" s="196"/>
      <c r="E69" s="196"/>
      <c r="F69" s="196"/>
      <c r="G69" s="196"/>
      <c r="H69" s="196"/>
      <c r="I69" s="196"/>
      <c r="J69" s="196"/>
      <c r="K69" s="196">
        <v>485.82863000000003</v>
      </c>
      <c r="L69" s="196">
        <v>2483.0331699999997</v>
      </c>
      <c r="M69" s="196">
        <v>1583.9531999999999</v>
      </c>
      <c r="N69" s="197">
        <v>4552.8149999999996</v>
      </c>
    </row>
    <row r="70" spans="1:14" ht="13" x14ac:dyDescent="0.3">
      <c r="A70" s="194"/>
      <c r="B70" s="190"/>
      <c r="C70" s="195">
        <v>2018</v>
      </c>
      <c r="D70" s="191"/>
      <c r="E70" s="191"/>
      <c r="F70" s="191"/>
      <c r="G70" s="191"/>
      <c r="H70" s="191"/>
      <c r="I70" s="191"/>
      <c r="J70" s="191"/>
      <c r="K70" s="191"/>
      <c r="L70" s="196">
        <v>330.82556000000005</v>
      </c>
      <c r="M70" s="196">
        <v>2661.5647799999997</v>
      </c>
      <c r="N70" s="197">
        <v>2992.3903399999999</v>
      </c>
    </row>
    <row r="71" spans="1:14" ht="13" x14ac:dyDescent="0.3">
      <c r="A71" s="198"/>
      <c r="B71" s="199"/>
      <c r="C71" s="200">
        <v>2019</v>
      </c>
      <c r="D71" s="201"/>
      <c r="E71" s="201"/>
      <c r="F71" s="201"/>
      <c r="G71" s="201"/>
      <c r="H71" s="201"/>
      <c r="I71" s="201"/>
      <c r="J71" s="201"/>
      <c r="K71" s="201"/>
      <c r="L71" s="201"/>
      <c r="M71" s="201">
        <v>235.07514</v>
      </c>
      <c r="N71" s="202">
        <v>235.07514</v>
      </c>
    </row>
    <row r="72" spans="1:14" ht="13" x14ac:dyDescent="0.3">
      <c r="A72" s="203"/>
      <c r="B72" s="204" t="s">
        <v>65</v>
      </c>
      <c r="C72" s="204"/>
      <c r="D72" s="205">
        <v>18905.940200000001</v>
      </c>
      <c r="E72" s="205">
        <v>18625.655930000001</v>
      </c>
      <c r="F72" s="205">
        <v>19368.199359999999</v>
      </c>
      <c r="G72" s="205">
        <v>21119.036809999998</v>
      </c>
      <c r="H72" s="205">
        <v>18709.837049994487</v>
      </c>
      <c r="I72" s="205">
        <v>20743.3898899468</v>
      </c>
      <c r="J72" s="205">
        <v>20449.23647</v>
      </c>
      <c r="K72" s="205">
        <v>20824.078049999236</v>
      </c>
      <c r="L72" s="205">
        <v>22237.690899999998</v>
      </c>
      <c r="M72" s="205">
        <v>20504.16591</v>
      </c>
      <c r="N72" s="197"/>
    </row>
    <row r="73" spans="1:14" ht="13" x14ac:dyDescent="0.3">
      <c r="A73" s="194"/>
      <c r="B73" s="190"/>
      <c r="C73" s="190"/>
      <c r="D73" s="196" t="s">
        <v>16</v>
      </c>
      <c r="E73" s="196" t="s">
        <v>16</v>
      </c>
      <c r="F73" s="196" t="s">
        <v>16</v>
      </c>
      <c r="G73" s="196" t="s">
        <v>16</v>
      </c>
      <c r="H73" s="196" t="s">
        <v>16</v>
      </c>
      <c r="I73" s="196" t="s">
        <v>16</v>
      </c>
      <c r="J73" s="196" t="s">
        <v>16</v>
      </c>
      <c r="K73" s="196" t="s">
        <v>16</v>
      </c>
      <c r="L73" s="196" t="s">
        <v>16</v>
      </c>
      <c r="M73" s="196"/>
      <c r="N73" s="197"/>
    </row>
    <row r="74" spans="1:14" ht="13" x14ac:dyDescent="0.3">
      <c r="A74" s="194"/>
      <c r="B74" s="193" t="s">
        <v>240</v>
      </c>
      <c r="C74" s="190"/>
      <c r="D74" s="196" t="s">
        <v>16</v>
      </c>
      <c r="E74" s="196" t="s">
        <v>16</v>
      </c>
      <c r="F74" s="196" t="s">
        <v>16</v>
      </c>
      <c r="G74" s="196" t="s">
        <v>16</v>
      </c>
      <c r="H74" s="196" t="s">
        <v>16</v>
      </c>
      <c r="I74" s="196" t="s">
        <v>16</v>
      </c>
      <c r="J74" s="196" t="s">
        <v>16</v>
      </c>
      <c r="K74" s="196" t="s">
        <v>16</v>
      </c>
      <c r="L74" s="196" t="s">
        <v>16</v>
      </c>
      <c r="M74" s="196" t="s">
        <v>16</v>
      </c>
      <c r="N74" s="197"/>
    </row>
    <row r="75" spans="1:14" ht="13" x14ac:dyDescent="0.3">
      <c r="A75" s="194"/>
      <c r="B75" s="190"/>
      <c r="C75" s="195" t="s">
        <v>233</v>
      </c>
      <c r="D75" s="196">
        <v>-628.74948476000236</v>
      </c>
      <c r="E75" s="196">
        <v>10341.061999999998</v>
      </c>
      <c r="F75" s="196">
        <v>-6123.6267076953973</v>
      </c>
      <c r="G75" s="196">
        <v>-4375.100176741882</v>
      </c>
      <c r="H75" s="196">
        <v>-3887.3654858528589</v>
      </c>
      <c r="I75" s="196">
        <v>-3035.1053256897471</v>
      </c>
      <c r="J75" s="196">
        <v>-9346.5758602559345</v>
      </c>
      <c r="K75" s="196">
        <v>-5316.7817400815256</v>
      </c>
      <c r="L75" s="196">
        <v>-4428.6155399999998</v>
      </c>
      <c r="M75" s="196">
        <v>-5178.8165199999994</v>
      </c>
      <c r="N75" s="197"/>
    </row>
    <row r="76" spans="1:14" ht="13" x14ac:dyDescent="0.3">
      <c r="A76" s="194"/>
      <c r="B76" s="190"/>
      <c r="C76" s="195">
        <v>2010</v>
      </c>
      <c r="D76" s="196">
        <v>6096.9227299999993</v>
      </c>
      <c r="E76" s="196">
        <v>3414.3969999999999</v>
      </c>
      <c r="F76" s="196">
        <v>-1201.3680455259002</v>
      </c>
      <c r="G76" s="196">
        <v>231.417</v>
      </c>
      <c r="H76" s="196">
        <v>-1392.9649067548291</v>
      </c>
      <c r="I76" s="196">
        <v>112.86013993202997</v>
      </c>
      <c r="J76" s="196">
        <v>-702.79125355018505</v>
      </c>
      <c r="K76" s="196">
        <v>-35.060916062398029</v>
      </c>
      <c r="L76" s="196">
        <v>-113.10864000000001</v>
      </c>
      <c r="M76" s="196">
        <v>-1226.0192099999999</v>
      </c>
      <c r="N76" s="197">
        <v>5184.2838980387169</v>
      </c>
    </row>
    <row r="77" spans="1:14" ht="13" x14ac:dyDescent="0.3">
      <c r="A77" s="194"/>
      <c r="B77" s="190"/>
      <c r="C77" s="195">
        <v>2011</v>
      </c>
      <c r="D77" s="196">
        <v>1867.1200000000001</v>
      </c>
      <c r="E77" s="196">
        <v>8534.8009999999995</v>
      </c>
      <c r="F77" s="196">
        <v>1381.3083441855197</v>
      </c>
      <c r="G77" s="196">
        <v>326.29700000000014</v>
      </c>
      <c r="H77" s="196">
        <v>-773.2342919193311</v>
      </c>
      <c r="I77" s="196">
        <v>484.05586191933099</v>
      </c>
      <c r="J77" s="196">
        <v>-581.5211247009612</v>
      </c>
      <c r="K77" s="196">
        <v>199.97981914494514</v>
      </c>
      <c r="L77" s="196">
        <v>-282.85802000000001</v>
      </c>
      <c r="M77" s="196">
        <v>-95.022729999999981</v>
      </c>
      <c r="N77" s="197">
        <v>11060.925858629504</v>
      </c>
    </row>
    <row r="78" spans="1:14" ht="13" x14ac:dyDescent="0.3">
      <c r="A78" s="194"/>
      <c r="B78" s="190"/>
      <c r="C78" s="195">
        <v>2012</v>
      </c>
      <c r="D78" s="196"/>
      <c r="E78" s="196">
        <v>2163.0280000000002</v>
      </c>
      <c r="F78" s="196">
        <v>4355.7446258153495</v>
      </c>
      <c r="G78" s="196">
        <v>2643.828</v>
      </c>
      <c r="H78" s="196">
        <v>447.21114804481408</v>
      </c>
      <c r="I78" s="196">
        <v>-162.03956804481379</v>
      </c>
      <c r="J78" s="196">
        <v>336.56720058525701</v>
      </c>
      <c r="K78" s="196">
        <v>-519.22585966867405</v>
      </c>
      <c r="L78" s="196">
        <v>524.27114000000006</v>
      </c>
      <c r="M78" s="196">
        <v>-192.69745</v>
      </c>
      <c r="N78" s="197">
        <v>9596.6872367319356</v>
      </c>
    </row>
    <row r="79" spans="1:14" ht="13" x14ac:dyDescent="0.3">
      <c r="A79" s="194"/>
      <c r="B79" s="190"/>
      <c r="C79" s="195">
        <v>2013</v>
      </c>
      <c r="D79" s="196"/>
      <c r="E79" s="196"/>
      <c r="F79" s="196">
        <v>2220.7569369773692</v>
      </c>
      <c r="G79" s="196">
        <v>5946.1840000000002</v>
      </c>
      <c r="H79" s="196">
        <v>2661.81514457292</v>
      </c>
      <c r="I79" s="196">
        <v>479.42710542708306</v>
      </c>
      <c r="J79" s="196">
        <v>-1184.7948847939911</v>
      </c>
      <c r="K79" s="196">
        <v>-765.04483795777378</v>
      </c>
      <c r="L79" s="196">
        <v>-672.52142000000003</v>
      </c>
      <c r="M79" s="196">
        <v>-232.27715000000001</v>
      </c>
      <c r="N79" s="197">
        <v>8453.5448942256062</v>
      </c>
    </row>
    <row r="80" spans="1:14" ht="13" x14ac:dyDescent="0.3">
      <c r="A80" s="194"/>
      <c r="B80" s="190"/>
      <c r="C80" s="195">
        <v>2014</v>
      </c>
      <c r="D80" s="196"/>
      <c r="E80" s="196"/>
      <c r="F80" s="196"/>
      <c r="G80" s="196">
        <v>1981.3130000000001</v>
      </c>
      <c r="H80" s="196">
        <v>8318.6673326340206</v>
      </c>
      <c r="I80" s="196">
        <v>1523.7225773659809</v>
      </c>
      <c r="J80" s="196">
        <v>1311.2248304110062</v>
      </c>
      <c r="K80" s="196">
        <v>-2630.9395147975379</v>
      </c>
      <c r="L80" s="196">
        <v>400.7851</v>
      </c>
      <c r="M80" s="196">
        <v>80.737189999999998</v>
      </c>
      <c r="N80" s="197">
        <v>10985.510515613469</v>
      </c>
    </row>
    <row r="81" spans="1:14" ht="13" x14ac:dyDescent="0.3">
      <c r="A81" s="194"/>
      <c r="B81" s="190"/>
      <c r="C81" s="195">
        <v>2015</v>
      </c>
      <c r="D81" s="196"/>
      <c r="E81" s="196"/>
      <c r="F81" s="196"/>
      <c r="G81" s="196"/>
      <c r="H81" s="196">
        <v>728.198303575811</v>
      </c>
      <c r="I81" s="196">
        <v>4918.4490864241898</v>
      </c>
      <c r="J81" s="196">
        <v>1896.4841423793553</v>
      </c>
      <c r="K81" s="196">
        <v>737.88106574107189</v>
      </c>
      <c r="L81" s="196">
        <v>616.05087000000015</v>
      </c>
      <c r="M81" s="196">
        <v>-250.11327</v>
      </c>
      <c r="N81" s="197">
        <v>8646.9501981204285</v>
      </c>
    </row>
    <row r="82" spans="1:14" ht="13" x14ac:dyDescent="0.3">
      <c r="A82" s="194"/>
      <c r="B82" s="190"/>
      <c r="C82" s="195">
        <v>2016</v>
      </c>
      <c r="D82" s="196"/>
      <c r="E82" s="196"/>
      <c r="F82" s="196"/>
      <c r="G82" s="196"/>
      <c r="H82" s="196"/>
      <c r="I82" s="196">
        <v>1360.6816400000002</v>
      </c>
      <c r="J82" s="196">
        <v>5037.3755550105925</v>
      </c>
      <c r="K82" s="196">
        <v>2166.3146870233536</v>
      </c>
      <c r="L82" s="196">
        <v>1028.4750899999999</v>
      </c>
      <c r="M82" s="196">
        <v>-173.34730000000005</v>
      </c>
      <c r="N82" s="197">
        <v>9419.4996720339477</v>
      </c>
    </row>
    <row r="83" spans="1:14" ht="13" x14ac:dyDescent="0.3">
      <c r="A83" s="194"/>
      <c r="B83" s="190"/>
      <c r="C83" s="195">
        <v>2017</v>
      </c>
      <c r="D83" s="196"/>
      <c r="E83" s="196"/>
      <c r="F83" s="196"/>
      <c r="G83" s="196"/>
      <c r="H83" s="196"/>
      <c r="I83" s="196"/>
      <c r="J83" s="196">
        <v>2.8</v>
      </c>
      <c r="K83" s="196">
        <v>5048.0857139158397</v>
      </c>
      <c r="L83" s="196">
        <v>3968.4592400000001</v>
      </c>
      <c r="M83" s="196">
        <v>2100.4451200000003</v>
      </c>
      <c r="N83" s="197">
        <v>11119.790073915839</v>
      </c>
    </row>
    <row r="84" spans="1:14" ht="13" x14ac:dyDescent="0.3">
      <c r="A84" s="194"/>
      <c r="B84" s="190"/>
      <c r="C84" s="195">
        <v>2018</v>
      </c>
      <c r="D84" s="191"/>
      <c r="E84" s="191"/>
      <c r="F84" s="191"/>
      <c r="G84" s="191"/>
      <c r="H84" s="191"/>
      <c r="I84" s="191"/>
      <c r="J84" s="191"/>
      <c r="K84" s="191">
        <v>1024.0966240487089</v>
      </c>
      <c r="L84" s="196">
        <v>5525.0552600000001</v>
      </c>
      <c r="M84" s="196">
        <v>8146.8421500000004</v>
      </c>
      <c r="N84" s="197">
        <v>14695.994034048708</v>
      </c>
    </row>
    <row r="85" spans="1:14" ht="13" x14ac:dyDescent="0.3">
      <c r="A85" s="198"/>
      <c r="B85" s="199"/>
      <c r="C85" s="200">
        <v>2019</v>
      </c>
      <c r="D85" s="201"/>
      <c r="E85" s="201"/>
      <c r="F85" s="201"/>
      <c r="G85" s="201"/>
      <c r="H85" s="201"/>
      <c r="I85" s="201"/>
      <c r="J85" s="201"/>
      <c r="K85" s="201"/>
      <c r="L85" s="201">
        <v>291.74586999999997</v>
      </c>
      <c r="M85" s="201">
        <v>1093</v>
      </c>
      <c r="N85" s="202">
        <v>1384.74587</v>
      </c>
    </row>
    <row r="86" spans="1:14" ht="13" x14ac:dyDescent="0.3">
      <c r="A86" s="203"/>
      <c r="B86" s="204" t="s">
        <v>65</v>
      </c>
      <c r="C86" s="204"/>
      <c r="D86" s="205">
        <v>7335.2932452399973</v>
      </c>
      <c r="E86" s="205">
        <v>24453.288</v>
      </c>
      <c r="F86" s="205">
        <v>632.81515375694107</v>
      </c>
      <c r="G86" s="205">
        <v>6753.9388232581186</v>
      </c>
      <c r="H86" s="205">
        <v>6102.3272443005471</v>
      </c>
      <c r="I86" s="205">
        <v>5682.0515173340536</v>
      </c>
      <c r="J86" s="205">
        <v>-3231.231394914862</v>
      </c>
      <c r="K86" s="205">
        <v>-90.694958693989747</v>
      </c>
      <c r="L86" s="205">
        <v>6857.7389499999999</v>
      </c>
      <c r="M86" s="205">
        <v>4072.7308300000022</v>
      </c>
      <c r="N86" s="197"/>
    </row>
    <row r="87" spans="1:14" ht="13" x14ac:dyDescent="0.3">
      <c r="A87" s="194"/>
      <c r="B87" s="190"/>
      <c r="C87" s="190"/>
      <c r="D87" s="196" t="s">
        <v>16</v>
      </c>
      <c r="E87" s="196" t="s">
        <v>16</v>
      </c>
      <c r="F87" s="196" t="s">
        <v>16</v>
      </c>
      <c r="G87" s="196" t="s">
        <v>16</v>
      </c>
      <c r="H87" s="196" t="s">
        <v>16</v>
      </c>
      <c r="I87" s="196" t="s">
        <v>16</v>
      </c>
      <c r="J87" s="196" t="s">
        <v>16</v>
      </c>
      <c r="K87" s="196" t="s">
        <v>16</v>
      </c>
      <c r="L87" s="196" t="s">
        <v>16</v>
      </c>
      <c r="M87" s="196" t="s">
        <v>16</v>
      </c>
      <c r="N87" s="197"/>
    </row>
    <row r="88" spans="1:14" ht="13" x14ac:dyDescent="0.3">
      <c r="A88" s="194"/>
      <c r="B88" s="193" t="s">
        <v>241</v>
      </c>
      <c r="C88" s="190"/>
      <c r="D88" s="196" t="s">
        <v>16</v>
      </c>
      <c r="E88" s="196" t="s">
        <v>16</v>
      </c>
      <c r="F88" s="196" t="s">
        <v>16</v>
      </c>
      <c r="G88" s="196" t="s">
        <v>16</v>
      </c>
      <c r="H88" s="196" t="s">
        <v>16</v>
      </c>
      <c r="I88" s="196" t="s">
        <v>16</v>
      </c>
      <c r="J88" s="196" t="s">
        <v>16</v>
      </c>
      <c r="K88" s="196" t="s">
        <v>16</v>
      </c>
      <c r="L88" s="196" t="s">
        <v>16</v>
      </c>
      <c r="M88" s="196" t="s">
        <v>16</v>
      </c>
      <c r="N88" s="197"/>
    </row>
    <row r="89" spans="1:14" ht="13" x14ac:dyDescent="0.3">
      <c r="A89" s="194"/>
      <c r="B89" s="190"/>
      <c r="C89" s="195" t="s">
        <v>233</v>
      </c>
      <c r="D89" s="196">
        <v>452</v>
      </c>
      <c r="E89" s="196">
        <v>203</v>
      </c>
      <c r="F89" s="196">
        <v>161</v>
      </c>
      <c r="G89" s="196">
        <v>196</v>
      </c>
      <c r="H89" s="196">
        <v>117</v>
      </c>
      <c r="I89" s="196">
        <v>214</v>
      </c>
      <c r="J89" s="196">
        <v>219</v>
      </c>
      <c r="K89" s="196">
        <v>124</v>
      </c>
      <c r="L89" s="196">
        <v>111</v>
      </c>
      <c r="M89" s="196">
        <v>92</v>
      </c>
      <c r="N89" s="197"/>
    </row>
    <row r="90" spans="1:14" ht="13" x14ac:dyDescent="0.3">
      <c r="A90" s="194"/>
      <c r="B90" s="190"/>
      <c r="C90" s="195">
        <v>2010</v>
      </c>
      <c r="D90" s="196">
        <v>213</v>
      </c>
      <c r="E90" s="196">
        <v>59</v>
      </c>
      <c r="F90" s="196">
        <v>25</v>
      </c>
      <c r="G90" s="196">
        <v>17</v>
      </c>
      <c r="H90" s="196">
        <v>15</v>
      </c>
      <c r="I90" s="196">
        <v>31</v>
      </c>
      <c r="J90" s="196">
        <v>23</v>
      </c>
      <c r="K90" s="196">
        <v>19</v>
      </c>
      <c r="L90" s="196">
        <v>14</v>
      </c>
      <c r="M90" s="196">
        <v>8</v>
      </c>
      <c r="N90" s="197">
        <v>424</v>
      </c>
    </row>
    <row r="91" spans="1:14" ht="13" x14ac:dyDescent="0.3">
      <c r="A91" s="194"/>
      <c r="B91" s="190"/>
      <c r="C91" s="195">
        <v>2011</v>
      </c>
      <c r="D91" s="196">
        <v>125</v>
      </c>
      <c r="E91" s="196">
        <v>146</v>
      </c>
      <c r="F91" s="196">
        <v>50</v>
      </c>
      <c r="G91" s="196">
        <v>25</v>
      </c>
      <c r="H91" s="196">
        <v>19</v>
      </c>
      <c r="I91" s="196">
        <v>22</v>
      </c>
      <c r="J91" s="196">
        <v>15</v>
      </c>
      <c r="K91" s="196">
        <v>18</v>
      </c>
      <c r="L91" s="196">
        <v>17</v>
      </c>
      <c r="M91" s="196">
        <v>6</v>
      </c>
      <c r="N91" s="197">
        <v>443</v>
      </c>
    </row>
    <row r="92" spans="1:14" ht="13" x14ac:dyDescent="0.3">
      <c r="A92" s="194"/>
      <c r="B92" s="190"/>
      <c r="C92" s="195">
        <v>2012</v>
      </c>
      <c r="D92" s="196"/>
      <c r="E92" s="196">
        <v>55</v>
      </c>
      <c r="F92" s="196">
        <v>156</v>
      </c>
      <c r="G92" s="196">
        <v>70</v>
      </c>
      <c r="H92" s="196">
        <v>38</v>
      </c>
      <c r="I92" s="196">
        <v>37</v>
      </c>
      <c r="J92" s="196">
        <v>18</v>
      </c>
      <c r="K92" s="196">
        <v>15</v>
      </c>
      <c r="L92" s="196">
        <v>26</v>
      </c>
      <c r="M92" s="196">
        <v>7</v>
      </c>
      <c r="N92" s="197">
        <v>422</v>
      </c>
    </row>
    <row r="93" spans="1:14" ht="13" x14ac:dyDescent="0.3">
      <c r="A93" s="194"/>
      <c r="B93" s="190"/>
      <c r="C93" s="195">
        <v>2013</v>
      </c>
      <c r="D93" s="196"/>
      <c r="E93" s="196"/>
      <c r="F93" s="196">
        <v>70</v>
      </c>
      <c r="G93" s="196">
        <v>129</v>
      </c>
      <c r="H93" s="196">
        <v>71</v>
      </c>
      <c r="I93" s="196">
        <v>45</v>
      </c>
      <c r="J93" s="196">
        <v>22</v>
      </c>
      <c r="K93" s="196">
        <v>18</v>
      </c>
      <c r="L93" s="196">
        <v>15</v>
      </c>
      <c r="M93" s="196">
        <v>9</v>
      </c>
      <c r="N93" s="197">
        <v>379</v>
      </c>
    </row>
    <row r="94" spans="1:14" ht="13" x14ac:dyDescent="0.3">
      <c r="A94" s="194"/>
      <c r="B94" s="190"/>
      <c r="C94" s="195">
        <v>2014</v>
      </c>
      <c r="D94" s="196"/>
      <c r="E94" s="196"/>
      <c r="F94" s="196"/>
      <c r="G94" s="196">
        <v>74</v>
      </c>
      <c r="H94" s="196">
        <v>162</v>
      </c>
      <c r="I94" s="196">
        <v>112</v>
      </c>
      <c r="J94" s="196">
        <v>22</v>
      </c>
      <c r="K94" s="196">
        <v>13</v>
      </c>
      <c r="L94" s="196">
        <v>14</v>
      </c>
      <c r="M94" s="196">
        <v>17</v>
      </c>
      <c r="N94" s="197">
        <v>414</v>
      </c>
    </row>
    <row r="95" spans="1:14" ht="13" x14ac:dyDescent="0.3">
      <c r="A95" s="194"/>
      <c r="B95" s="190"/>
      <c r="C95" s="195">
        <v>2015</v>
      </c>
      <c r="D95" s="196"/>
      <c r="E95" s="196"/>
      <c r="F95" s="196"/>
      <c r="G95" s="196"/>
      <c r="H95" s="196">
        <v>143</v>
      </c>
      <c r="I95" s="196">
        <v>192</v>
      </c>
      <c r="J95" s="196">
        <v>64</v>
      </c>
      <c r="K95" s="196">
        <v>31</v>
      </c>
      <c r="L95" s="196">
        <v>16</v>
      </c>
      <c r="M95" s="196">
        <v>9</v>
      </c>
      <c r="N95" s="197">
        <v>455</v>
      </c>
    </row>
    <row r="96" spans="1:14" ht="13" x14ac:dyDescent="0.3">
      <c r="A96" s="194"/>
      <c r="B96" s="190"/>
      <c r="C96" s="195">
        <v>2016</v>
      </c>
      <c r="D96" s="196"/>
      <c r="E96" s="196"/>
      <c r="F96" s="196"/>
      <c r="G96" s="196"/>
      <c r="H96" s="196"/>
      <c r="I96" s="196">
        <v>156</v>
      </c>
      <c r="J96" s="196">
        <v>177</v>
      </c>
      <c r="K96" s="196">
        <v>55</v>
      </c>
      <c r="L96" s="196">
        <v>26</v>
      </c>
      <c r="M96" s="196">
        <v>17</v>
      </c>
      <c r="N96" s="197">
        <v>431</v>
      </c>
    </row>
    <row r="97" spans="1:14" ht="13" x14ac:dyDescent="0.3">
      <c r="A97" s="194"/>
      <c r="B97" s="190"/>
      <c r="C97" s="195">
        <v>2017</v>
      </c>
      <c r="D97" s="196"/>
      <c r="E97" s="196"/>
      <c r="F97" s="196"/>
      <c r="G97" s="196"/>
      <c r="H97" s="196"/>
      <c r="I97" s="196"/>
      <c r="J97" s="196">
        <v>81</v>
      </c>
      <c r="K97" s="196">
        <v>164</v>
      </c>
      <c r="L97" s="196">
        <v>49</v>
      </c>
      <c r="M97" s="196">
        <v>42</v>
      </c>
      <c r="N97" s="197">
        <v>336</v>
      </c>
    </row>
    <row r="98" spans="1:14" ht="13" x14ac:dyDescent="0.3">
      <c r="A98" s="194"/>
      <c r="B98" s="190"/>
      <c r="C98" s="195">
        <v>2018</v>
      </c>
      <c r="D98" s="191"/>
      <c r="E98" s="191"/>
      <c r="F98" s="191"/>
      <c r="G98" s="191"/>
      <c r="H98" s="191"/>
      <c r="I98" s="191"/>
      <c r="J98" s="191"/>
      <c r="K98" s="191">
        <v>52</v>
      </c>
      <c r="L98" s="196">
        <v>149</v>
      </c>
      <c r="M98" s="196">
        <v>137</v>
      </c>
      <c r="N98" s="197">
        <v>338</v>
      </c>
    </row>
    <row r="99" spans="1:14" ht="13" x14ac:dyDescent="0.3">
      <c r="A99" s="198"/>
      <c r="B99" s="199"/>
      <c r="C99" s="200">
        <v>2019</v>
      </c>
      <c r="D99" s="201"/>
      <c r="E99" s="201"/>
      <c r="F99" s="201"/>
      <c r="G99" s="201"/>
      <c r="H99" s="201"/>
      <c r="I99" s="201"/>
      <c r="J99" s="201"/>
      <c r="K99" s="201"/>
      <c r="L99" s="201">
        <v>47</v>
      </c>
      <c r="M99" s="201">
        <v>58</v>
      </c>
      <c r="N99" s="202">
        <v>105</v>
      </c>
    </row>
    <row r="100" spans="1:14" ht="13" x14ac:dyDescent="0.3">
      <c r="A100" s="206"/>
      <c r="B100" s="207" t="s">
        <v>65</v>
      </c>
      <c r="C100" s="207"/>
      <c r="D100" s="219">
        <v>790</v>
      </c>
      <c r="E100" s="219">
        <v>463</v>
      </c>
      <c r="F100" s="219">
        <v>462</v>
      </c>
      <c r="G100" s="219">
        <v>511</v>
      </c>
      <c r="H100" s="219">
        <v>565</v>
      </c>
      <c r="I100" s="219">
        <v>809</v>
      </c>
      <c r="J100" s="219">
        <v>641</v>
      </c>
      <c r="K100" s="219">
        <v>509</v>
      </c>
      <c r="L100" s="219">
        <v>484</v>
      </c>
      <c r="M100" s="219">
        <v>402</v>
      </c>
      <c r="N100" s="208"/>
    </row>
    <row r="101" spans="1:14" ht="13" x14ac:dyDescent="0.3">
      <c r="A101" s="210"/>
      <c r="B101" s="211"/>
      <c r="C101" s="211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3" fitToHeight="2" orientation="portrait" r:id="rId1"/>
  <headerFooter alignWithMargins="0">
    <oddHeader>&amp;L&amp;"-,Lihavoitu"&amp;14&amp;K002060FINANSSIVALVONTA
FINANSINSPEKTIONEN&amp;R&amp;"Arial,Normaali"Raportti &amp;A
Rapport &amp;A</oddHeader>
    <oddFooter>&amp;R&amp;"-,Normaali"&amp;P</oddFoot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Liiketulos</vt:lpstr>
      <vt:lpstr>Maksutulo</vt:lpstr>
      <vt:lpstr>Liikekulut</vt:lpstr>
      <vt:lpstr>Korvaukset</vt:lpstr>
      <vt:lpstr>Vastuuvelka</vt:lpstr>
      <vt:lpstr>Ammattitaudit, muut</vt:lpstr>
      <vt:lpstr>Ammattitaudit, EJ</vt:lpstr>
      <vt:lpstr>'Ammattitaudit, EJ'!Print_Area</vt:lpstr>
      <vt:lpstr>'Ammattitaudit, muut'!Print_Area</vt:lpstr>
      <vt:lpstr>Korvaukset!Print_Area</vt:lpstr>
      <vt:lpstr>Liikekulut!Print_Area</vt:lpstr>
      <vt:lpstr>Liiketulos!Print_Area</vt:lpstr>
      <vt:lpstr>Maksutulo!Print_Area</vt:lpstr>
      <vt:lpstr>Vastuuvelka!Print_Area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Blomster</dc:creator>
  <cp:lastModifiedBy>Heikkinen, Raakel</cp:lastModifiedBy>
  <dcterms:created xsi:type="dcterms:W3CDTF">2020-11-27T11:34:37Z</dcterms:created>
  <dcterms:modified xsi:type="dcterms:W3CDTF">2020-12-17T14:23:34Z</dcterms:modified>
</cp:coreProperties>
</file>