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vahasaloja\Desktop\"/>
    </mc:Choice>
  </mc:AlternateContent>
  <bookViews>
    <workbookView xWindow="0" yWindow="0" windowWidth="28800" windowHeight="14424" tabRatio="605" firstSheet="1" activeTab="1"/>
  </bookViews>
  <sheets>
    <sheet name="Tuloskaava" sheetId="16" state="hidden" r:id="rId1"/>
    <sheet name="Talletuspankit" sheetId="43" r:id="rId2"/>
    <sheet name="Palkkioerittely" sheetId="30" state="hidden" r:id="rId3"/>
  </sheets>
  <externalReferences>
    <externalReference r:id="rId4"/>
  </externalReferences>
  <definedNames>
    <definedName name="Ajassalaskennan_vaihtoehdot">#REF!</definedName>
    <definedName name="Kaavakoonti">[1]Menu!$B$17</definedName>
    <definedName name="Kerroinkoonti">[1]Menu!$B$16</definedName>
    <definedName name="Kirjasulku">[1]Menu!$B$22</definedName>
    <definedName name="Lukitustarkistus">[1]Menu!$B$20</definedName>
    <definedName name="Muuttujalista">#REF!</definedName>
    <definedName name="Raportoijalista">#REF!</definedName>
    <definedName name="Rivikoonti">[1]Menu!$B$11</definedName>
    <definedName name="Rivikoonti_Metabase">[1]Menu!$B$12</definedName>
    <definedName name="Sarakekoonti">[1]Menu!$B$13</definedName>
    <definedName name="Sarakekoonti_Metabase">[1]Menu!$B$14</definedName>
    <definedName name="Selitemuotoilut">[1]Menu!$B$21</definedName>
    <definedName name="Taulukkomuotoilut">[1]Menu!$B$18</definedName>
    <definedName name="Taulukkonimi">[1]Menu!$B$23</definedName>
    <definedName name="TnoGenerointi">[1]Menu!$B$19</definedName>
    <definedName name="_xlnm.Print_Area" localSheetId="1">Talletuspankit!$A$1:$N$126</definedName>
    <definedName name="_xlnm.Print_Titles" localSheetId="1">Talletuspankit!$3:$5</definedName>
    <definedName name="Vaadittukoonti">[1]Menu!$B$15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0" l="1"/>
  <c r="C9" i="30"/>
  <c r="V9" i="30" l="1"/>
  <c r="AD9" i="30"/>
  <c r="N9" i="30"/>
  <c r="E9" i="30"/>
  <c r="AE9" i="30"/>
  <c r="O10" i="30"/>
  <c r="D7" i="16"/>
  <c r="C16" i="16"/>
  <c r="H10" i="16"/>
  <c r="D25" i="16"/>
  <c r="U64" i="16"/>
  <c r="L64" i="16"/>
  <c r="D3" i="30"/>
  <c r="F64" i="16"/>
  <c r="D23" i="16"/>
  <c r="D31" i="16"/>
  <c r="D49" i="16"/>
  <c r="AD10" i="30"/>
  <c r="D28" i="16"/>
  <c r="D14" i="16"/>
  <c r="C28" i="30"/>
  <c r="C29" i="30"/>
  <c r="D10" i="30"/>
  <c r="E10" i="30"/>
  <c r="D5" i="16"/>
  <c r="C19" i="16"/>
  <c r="G10" i="16"/>
  <c r="D37" i="16"/>
  <c r="C20" i="30"/>
  <c r="J64" i="16"/>
  <c r="C44" i="16"/>
  <c r="R64" i="16"/>
  <c r="C18" i="30"/>
  <c r="K64" i="16"/>
  <c r="S64" i="16"/>
  <c r="D21" i="16"/>
  <c r="C41" i="16"/>
  <c r="AC10" i="30"/>
  <c r="C20" i="16"/>
  <c r="Q10" i="30"/>
  <c r="O64" i="16"/>
  <c r="AG10" i="30"/>
  <c r="Z10" i="30"/>
  <c r="C38" i="16"/>
  <c r="D34" i="16"/>
  <c r="D47" i="16"/>
  <c r="H64" i="16"/>
  <c r="I10" i="30"/>
  <c r="C39" i="16"/>
  <c r="C17" i="30"/>
  <c r="AI10" i="30"/>
  <c r="D42" i="16"/>
  <c r="X10" i="30"/>
  <c r="V10" i="30"/>
  <c r="I10" i="16"/>
  <c r="AA10" i="30"/>
  <c r="H10" i="30"/>
  <c r="J10" i="16"/>
  <c r="M64" i="16"/>
  <c r="U10" i="30"/>
  <c r="C25" i="30"/>
  <c r="D6" i="16"/>
  <c r="D36" i="16"/>
  <c r="R10" i="30"/>
  <c r="C26" i="30"/>
  <c r="C12" i="30"/>
  <c r="C37" i="16"/>
  <c r="C17" i="16"/>
  <c r="D46" i="16"/>
  <c r="C11" i="30"/>
  <c r="D32" i="16"/>
  <c r="T64" i="16"/>
  <c r="D27" i="16"/>
  <c r="D22" i="16"/>
  <c r="Y10" i="30"/>
  <c r="C15" i="30"/>
  <c r="W10" i="30"/>
  <c r="C27" i="30"/>
  <c r="D29" i="16"/>
  <c r="D13" i="16"/>
  <c r="P64" i="16"/>
  <c r="G64" i="16"/>
  <c r="C30" i="30"/>
  <c r="C10" i="30"/>
  <c r="C19" i="30"/>
  <c r="C16" i="30"/>
  <c r="C14" i="16"/>
  <c r="I64" i="16"/>
  <c r="D38" i="16"/>
  <c r="P10" i="30"/>
  <c r="V64" i="16"/>
  <c r="C27" i="16"/>
  <c r="D24" i="16"/>
  <c r="N64" i="16"/>
  <c r="D48" i="16"/>
  <c r="C24" i="30"/>
  <c r="E10" i="16"/>
  <c r="AF10" i="30"/>
  <c r="C13" i="16"/>
  <c r="J10" i="30"/>
  <c r="D20" i="16"/>
  <c r="C23" i="30"/>
  <c r="C36" i="16"/>
  <c r="AE10" i="30"/>
  <c r="M10" i="30"/>
  <c r="F10" i="30"/>
  <c r="C21" i="30"/>
  <c r="C23" i="16"/>
  <c r="C51" i="16"/>
  <c r="N10" i="30"/>
  <c r="F10" i="16"/>
  <c r="D45" i="16"/>
  <c r="D19" i="16"/>
  <c r="D51" i="16"/>
  <c r="C14" i="30"/>
  <c r="D35" i="16"/>
  <c r="D43" i="16"/>
  <c r="Q64" i="16"/>
  <c r="S10" i="30"/>
  <c r="D30" i="16"/>
  <c r="C42" i="16"/>
  <c r="E64" i="16"/>
  <c r="D41" i="16"/>
  <c r="C24" i="16"/>
  <c r="AH10" i="30"/>
  <c r="C28" i="16"/>
  <c r="D39" i="16"/>
  <c r="F12" i="30"/>
  <c r="F17" i="30"/>
  <c r="F21" i="30"/>
  <c r="AJ29" i="30" l="1"/>
  <c r="AJ28" i="30"/>
  <c r="AJ26" i="30"/>
  <c r="AJ21" i="30"/>
  <c r="AJ12" i="30"/>
  <c r="AJ19" i="30"/>
  <c r="AJ24" i="30"/>
  <c r="AJ20" i="30"/>
  <c r="AJ27" i="30"/>
  <c r="AJ30" i="30"/>
  <c r="AJ15" i="30"/>
  <c r="AJ16" i="30"/>
  <c r="AJ25" i="30"/>
  <c r="AJ14" i="30"/>
  <c r="AJ11" i="30"/>
  <c r="AJ23" i="30"/>
  <c r="AJ17" i="30"/>
  <c r="AJ18" i="30"/>
  <c r="E30" i="16"/>
  <c r="E21" i="30"/>
  <c r="E24" i="30"/>
  <c r="E23" i="30"/>
  <c r="F18" i="30"/>
  <c r="F22" i="16"/>
  <c r="E18" i="30"/>
  <c r="E14" i="30"/>
  <c r="E15" i="30"/>
  <c r="F20" i="30"/>
  <c r="I15" i="16"/>
  <c r="F31" i="16"/>
  <c r="I14" i="30"/>
  <c r="E27" i="30"/>
  <c r="H23" i="16"/>
  <c r="H11" i="30"/>
  <c r="I38" i="16"/>
  <c r="I24" i="16"/>
  <c r="G28" i="16"/>
  <c r="F29" i="30"/>
  <c r="H20" i="30"/>
  <c r="G38" i="16"/>
  <c r="J27" i="16"/>
  <c r="F41" i="16"/>
  <c r="E36" i="16"/>
  <c r="D26" i="30"/>
  <c r="H15" i="16"/>
  <c r="H38" i="16"/>
  <c r="F35" i="16"/>
  <c r="J13" i="16"/>
  <c r="E30" i="30"/>
  <c r="E43" i="16"/>
  <c r="F25" i="30"/>
  <c r="D29" i="30"/>
  <c r="E12" i="30"/>
  <c r="J35" i="16"/>
  <c r="E47" i="16"/>
  <c r="G19" i="16"/>
  <c r="F21" i="16"/>
  <c r="I37" i="16"/>
  <c r="I27" i="16"/>
  <c r="D15" i="30"/>
  <c r="D33" i="16"/>
  <c r="G17" i="16"/>
  <c r="D17" i="16"/>
  <c r="I16" i="30"/>
  <c r="G23" i="16"/>
  <c r="I51" i="16"/>
  <c r="J24" i="30"/>
  <c r="J19" i="16"/>
  <c r="J14" i="30"/>
  <c r="D17" i="30"/>
  <c r="E21" i="16"/>
  <c r="F16" i="30"/>
  <c r="H20" i="16"/>
  <c r="E29" i="30"/>
  <c r="J36" i="16"/>
  <c r="F47" i="16"/>
  <c r="F30" i="16"/>
  <c r="G43" i="16"/>
  <c r="F11" i="30"/>
  <c r="F23" i="16"/>
  <c r="H27" i="16"/>
  <c r="H21" i="30"/>
  <c r="H36" i="16"/>
  <c r="J30" i="30"/>
  <c r="G41" i="16"/>
  <c r="E11" i="30"/>
  <c r="D14" i="30"/>
  <c r="D11" i="30"/>
  <c r="I13" i="16"/>
  <c r="J27" i="30"/>
  <c r="J17" i="16"/>
  <c r="J16" i="16"/>
  <c r="G10" i="30"/>
  <c r="G37" i="16"/>
  <c r="G15" i="16"/>
  <c r="I14" i="16"/>
  <c r="H39" i="16"/>
  <c r="E51" i="16"/>
  <c r="D28" i="30"/>
  <c r="F37" i="16"/>
  <c r="J39" i="16"/>
  <c r="I28" i="16"/>
  <c r="J20" i="30"/>
  <c r="J29" i="30"/>
  <c r="E45" i="16"/>
  <c r="H51" i="16"/>
  <c r="D21" i="30"/>
  <c r="F43" i="16"/>
  <c r="E27" i="16"/>
  <c r="I41" i="16"/>
  <c r="H25" i="30"/>
  <c r="E14" i="16"/>
  <c r="I39" i="16"/>
  <c r="I42" i="16"/>
  <c r="J28" i="30"/>
  <c r="D12" i="30"/>
  <c r="F24" i="16"/>
  <c r="G20" i="16"/>
  <c r="J16" i="30"/>
  <c r="F24" i="30"/>
  <c r="I18" i="30"/>
  <c r="I24" i="30"/>
  <c r="E22" i="16"/>
  <c r="G16" i="16"/>
  <c r="J23" i="16"/>
  <c r="G27" i="16"/>
  <c r="I17" i="16"/>
  <c r="G14" i="16"/>
  <c r="F15" i="30"/>
  <c r="E46" i="16"/>
  <c r="I19" i="16"/>
  <c r="E37" i="16"/>
  <c r="F36" i="16"/>
  <c r="D20" i="30"/>
  <c r="I20" i="30"/>
  <c r="H41" i="16"/>
  <c r="F23" i="30"/>
  <c r="H28" i="30"/>
  <c r="F19" i="16"/>
  <c r="E29" i="16"/>
  <c r="D25" i="30"/>
  <c r="E38" i="16"/>
  <c r="E17" i="30"/>
  <c r="I12" i="30"/>
  <c r="J42" i="16"/>
  <c r="G39" i="16"/>
  <c r="I26" i="30"/>
  <c r="H44" i="16"/>
  <c r="J22" i="16"/>
  <c r="D30" i="30"/>
  <c r="F19" i="30"/>
  <c r="G22" i="16"/>
  <c r="F39" i="16"/>
  <c r="E32" i="16"/>
  <c r="I22" i="16"/>
  <c r="J28" i="16"/>
  <c r="H15" i="30"/>
  <c r="D16" i="30"/>
  <c r="J18" i="30"/>
  <c r="E19" i="30"/>
  <c r="I44" i="16"/>
  <c r="D18" i="30"/>
  <c r="H37" i="16"/>
  <c r="I27" i="30"/>
  <c r="F26" i="30"/>
  <c r="J23" i="30"/>
  <c r="I23" i="30"/>
  <c r="J43" i="16"/>
  <c r="J38" i="16"/>
  <c r="J26" i="30"/>
  <c r="H22" i="16"/>
  <c r="I15" i="30"/>
  <c r="H24" i="16"/>
  <c r="H24" i="30"/>
  <c r="F29" i="16"/>
  <c r="G19" i="30"/>
  <c r="G28" i="30"/>
  <c r="H17" i="30"/>
  <c r="E25" i="30"/>
  <c r="D24" i="30"/>
  <c r="H35" i="16"/>
  <c r="D64" i="16"/>
  <c r="F48" i="16"/>
  <c r="G13" i="16"/>
  <c r="H16" i="30"/>
  <c r="E23" i="16"/>
  <c r="F14" i="16"/>
  <c r="E28" i="30"/>
  <c r="J37" i="16"/>
  <c r="F30" i="30"/>
  <c r="H18" i="30"/>
  <c r="H43" i="16"/>
  <c r="J44" i="16"/>
  <c r="H42" i="16"/>
  <c r="C22" i="30"/>
  <c r="H14" i="30"/>
  <c r="I19" i="30"/>
  <c r="E13" i="16"/>
  <c r="I43" i="16"/>
  <c r="E28" i="16"/>
  <c r="I36" i="16"/>
  <c r="G17" i="30"/>
  <c r="G11" i="30"/>
  <c r="G12" i="30"/>
  <c r="F49" i="16"/>
  <c r="J51" i="16"/>
  <c r="D23" i="30"/>
  <c r="E31" i="16"/>
  <c r="G16" i="30"/>
  <c r="I25" i="30"/>
  <c r="E16" i="30"/>
  <c r="E26" i="30"/>
  <c r="G24" i="16"/>
  <c r="E49" i="16"/>
  <c r="E41" i="16"/>
  <c r="I35" i="16"/>
  <c r="E35" i="16"/>
  <c r="J20" i="16"/>
  <c r="I16" i="16"/>
  <c r="H13" i="16"/>
  <c r="J14" i="16"/>
  <c r="D27" i="30"/>
  <c r="I17" i="30"/>
  <c r="F14" i="30"/>
  <c r="J21" i="30"/>
  <c r="G29" i="30"/>
  <c r="G21" i="30"/>
  <c r="G18" i="30"/>
  <c r="J15" i="30"/>
  <c r="H23" i="30"/>
  <c r="G14" i="30"/>
  <c r="F45" i="16"/>
  <c r="I28" i="30"/>
  <c r="C13" i="30"/>
  <c r="I20" i="16"/>
  <c r="E20" i="16"/>
  <c r="G22" i="30"/>
  <c r="J15" i="16"/>
  <c r="H27" i="30"/>
  <c r="G42" i="16"/>
  <c r="F13" i="16"/>
  <c r="H19" i="16"/>
  <c r="F27" i="16"/>
  <c r="C25" i="16"/>
  <c r="J41" i="16"/>
  <c r="I29" i="30"/>
  <c r="F32" i="16"/>
  <c r="G44" i="16"/>
  <c r="J24" i="16"/>
  <c r="I30" i="30"/>
  <c r="F51" i="16"/>
  <c r="G15" i="30"/>
  <c r="G24" i="30"/>
  <c r="J25" i="30"/>
  <c r="E39" i="16"/>
  <c r="D16" i="16"/>
  <c r="J19" i="30"/>
  <c r="H12" i="30"/>
  <c r="D22" i="30"/>
  <c r="G36" i="16"/>
  <c r="H17" i="16"/>
  <c r="E22" i="30"/>
  <c r="F28" i="16"/>
  <c r="I11" i="30"/>
  <c r="E24" i="16"/>
  <c r="F17" i="16"/>
  <c r="G27" i="30"/>
  <c r="F27" i="30"/>
  <c r="H14" i="16"/>
  <c r="I22" i="30"/>
  <c r="H29" i="30"/>
  <c r="E48" i="16"/>
  <c r="M9" i="30"/>
  <c r="S15" i="30"/>
  <c r="O22" i="30"/>
  <c r="P17" i="30"/>
  <c r="N28" i="30"/>
  <c r="N24" i="30"/>
  <c r="N15" i="30"/>
  <c r="M25" i="30"/>
  <c r="S13" i="30"/>
  <c r="O26" i="30"/>
  <c r="Q14" i="30"/>
  <c r="R29" i="30"/>
  <c r="G30" i="30"/>
  <c r="F34" i="16"/>
  <c r="H26" i="30"/>
  <c r="M28" i="30"/>
  <c r="E20" i="30"/>
  <c r="J11" i="30"/>
  <c r="P23" i="30"/>
  <c r="M11" i="30"/>
  <c r="J17" i="30"/>
  <c r="O17" i="30"/>
  <c r="G20" i="30"/>
  <c r="O29" i="30"/>
  <c r="G35" i="16"/>
  <c r="D19" i="30"/>
  <c r="I21" i="30"/>
  <c r="F28" i="30"/>
  <c r="Q17" i="30"/>
  <c r="F22" i="30"/>
  <c r="O18" i="30"/>
  <c r="N27" i="30"/>
  <c r="M14" i="30"/>
  <c r="Q25" i="30"/>
  <c r="Q20" i="30"/>
  <c r="P11" i="30"/>
  <c r="M27" i="30"/>
  <c r="I23" i="16"/>
  <c r="M17" i="30"/>
  <c r="H28" i="16"/>
  <c r="F38" i="16"/>
  <c r="E16" i="16"/>
  <c r="J12" i="30"/>
  <c r="H16" i="16"/>
  <c r="F46" i="16"/>
  <c r="I25" i="16"/>
  <c r="H19" i="30"/>
  <c r="G23" i="30"/>
  <c r="O12" i="30"/>
  <c r="R19" i="30"/>
  <c r="G26" i="30"/>
  <c r="E34" i="16"/>
  <c r="S11" i="30"/>
  <c r="G25" i="30"/>
  <c r="G51" i="16"/>
  <c r="H30" i="30"/>
  <c r="R25" i="30"/>
  <c r="E19" i="16"/>
  <c r="F20" i="16"/>
  <c r="H22" i="30"/>
  <c r="J22" i="30"/>
  <c r="G13" i="30"/>
  <c r="F13" i="30"/>
  <c r="H13" i="30"/>
  <c r="E13" i="30"/>
  <c r="I13" i="30"/>
  <c r="J13" i="30"/>
  <c r="H25" i="16"/>
  <c r="G25" i="16"/>
  <c r="F16" i="16"/>
  <c r="F15" i="16"/>
  <c r="R27" i="30"/>
  <c r="R22" i="30"/>
  <c r="P27" i="30"/>
  <c r="P20" i="30"/>
  <c r="P12" i="30"/>
  <c r="O16" i="30"/>
  <c r="O13" i="30"/>
  <c r="O11" i="30"/>
  <c r="P25" i="30"/>
  <c r="N23" i="30"/>
  <c r="M16" i="30"/>
  <c r="M21" i="30"/>
  <c r="O14" i="30"/>
  <c r="R16" i="30"/>
  <c r="Q28" i="30"/>
  <c r="S20" i="30"/>
  <c r="Q30" i="30"/>
  <c r="O28" i="30"/>
  <c r="N13" i="30"/>
  <c r="N12" i="30"/>
  <c r="S17" i="30"/>
  <c r="S25" i="30"/>
  <c r="Q11" i="30"/>
  <c r="Q21" i="30"/>
  <c r="N17" i="30"/>
  <c r="M13" i="30"/>
  <c r="S30" i="30"/>
  <c r="R18" i="30"/>
  <c r="S19" i="30"/>
  <c r="S24" i="30"/>
  <c r="S22" i="30"/>
  <c r="R30" i="30"/>
  <c r="P22" i="30"/>
  <c r="R23" i="30"/>
  <c r="O30" i="30"/>
  <c r="Q23" i="30"/>
  <c r="S28" i="30"/>
  <c r="O21" i="30"/>
  <c r="N14" i="30"/>
  <c r="Q13" i="30"/>
  <c r="O27" i="30"/>
  <c r="Q12" i="30"/>
  <c r="N20" i="30"/>
  <c r="P16" i="30"/>
  <c r="R14" i="30"/>
  <c r="M29" i="30"/>
  <c r="M30" i="30"/>
  <c r="M12" i="30"/>
  <c r="R28" i="30"/>
  <c r="S12" i="30"/>
  <c r="R11" i="30"/>
  <c r="N25" i="30"/>
  <c r="R12" i="30"/>
  <c r="S26" i="30"/>
  <c r="R15" i="30"/>
  <c r="R17" i="30"/>
  <c r="P13" i="30"/>
  <c r="P14" i="30"/>
  <c r="R24" i="30"/>
  <c r="O19" i="30"/>
  <c r="S21" i="30"/>
  <c r="N18" i="30"/>
  <c r="Q24" i="30"/>
  <c r="N19" i="30"/>
  <c r="P15" i="30"/>
  <c r="R26" i="30"/>
  <c r="P26" i="30"/>
  <c r="M15" i="30"/>
  <c r="S18" i="30"/>
  <c r="Q18" i="30"/>
  <c r="Q27" i="30"/>
  <c r="N30" i="30"/>
  <c r="Q15" i="30"/>
  <c r="M24" i="30"/>
  <c r="S23" i="30"/>
  <c r="N11" i="30"/>
  <c r="O15" i="30"/>
  <c r="R20" i="30"/>
  <c r="N16" i="30"/>
  <c r="O23" i="30"/>
  <c r="S14" i="30"/>
  <c r="S27" i="30"/>
  <c r="P24" i="30"/>
  <c r="P30" i="30"/>
  <c r="P21" i="30"/>
  <c r="P18" i="30"/>
  <c r="N26" i="30"/>
  <c r="O20" i="30"/>
  <c r="N29" i="30"/>
  <c r="O25" i="30"/>
  <c r="S29" i="30"/>
  <c r="P28" i="30"/>
  <c r="Q19" i="30"/>
  <c r="M18" i="30"/>
  <c r="S16" i="30"/>
  <c r="M19" i="30"/>
  <c r="N21" i="30"/>
  <c r="P29" i="30"/>
  <c r="P19" i="30"/>
  <c r="Q16" i="30"/>
  <c r="M23" i="30"/>
  <c r="M26" i="30"/>
  <c r="Q22" i="30"/>
  <c r="R21" i="30"/>
  <c r="R13" i="30"/>
  <c r="M20" i="30"/>
  <c r="N22" i="30"/>
  <c r="Q26" i="30"/>
  <c r="O24" i="30"/>
  <c r="Q29" i="30"/>
  <c r="M22" i="30"/>
  <c r="AI22" i="30" l="1"/>
  <c r="AA22" i="30"/>
  <c r="AG22" i="30"/>
  <c r="Y22" i="30"/>
  <c r="AD22" i="30"/>
  <c r="V22" i="30"/>
  <c r="AH22" i="30"/>
  <c r="Z22" i="30"/>
  <c r="W22" i="30"/>
  <c r="AE22" i="30"/>
  <c r="AE21" i="30"/>
  <c r="W21" i="30"/>
  <c r="V24" i="30"/>
  <c r="AD24" i="30"/>
  <c r="AD15" i="30"/>
  <c r="V15" i="30"/>
  <c r="AD23" i="30"/>
  <c r="V23" i="30"/>
  <c r="AE12" i="30"/>
  <c r="W12" i="30"/>
  <c r="AE17" i="30"/>
  <c r="W17" i="30"/>
  <c r="AD21" i="30"/>
  <c r="V21" i="30"/>
  <c r="AD18" i="30"/>
  <c r="V18" i="30"/>
  <c r="V14" i="30"/>
  <c r="AD14" i="30"/>
  <c r="AE20" i="30"/>
  <c r="W20" i="30"/>
  <c r="X27" i="30"/>
  <c r="AF27" i="30"/>
  <c r="X26" i="30"/>
  <c r="AF26" i="30"/>
  <c r="X12" i="30"/>
  <c r="AF12" i="30"/>
  <c r="X29" i="30"/>
  <c r="AF29" i="30"/>
  <c r="AF23" i="30"/>
  <c r="X23" i="30"/>
  <c r="AF17" i="30"/>
  <c r="X17" i="30"/>
  <c r="AF30" i="30"/>
  <c r="X30" i="30"/>
  <c r="AF13" i="30"/>
  <c r="X13" i="30"/>
  <c r="AF28" i="30"/>
  <c r="X28" i="30"/>
  <c r="X22" i="30"/>
  <c r="AF22" i="30"/>
  <c r="X14" i="30"/>
  <c r="AF14" i="30"/>
  <c r="X16" i="30"/>
  <c r="AF16" i="30"/>
  <c r="X20" i="30"/>
  <c r="AF20" i="30"/>
  <c r="Z26" i="30"/>
  <c r="AH26" i="30"/>
  <c r="AD13" i="30"/>
  <c r="V13" i="30"/>
  <c r="AC22" i="30"/>
  <c r="U22" i="30"/>
  <c r="X15" i="30"/>
  <c r="AF15" i="30"/>
  <c r="AG18" i="30"/>
  <c r="Y18" i="30"/>
  <c r="AF21" i="30"/>
  <c r="X21" i="30"/>
  <c r="AJ22" i="30"/>
  <c r="X11" i="30"/>
  <c r="AF11" i="30"/>
  <c r="F12" i="16"/>
  <c r="AE18" i="30"/>
  <c r="W18" i="30"/>
  <c r="Z27" i="30"/>
  <c r="AH27" i="30"/>
  <c r="Z16" i="30"/>
  <c r="AH16" i="30"/>
  <c r="V30" i="30"/>
  <c r="AD30" i="30"/>
  <c r="AE28" i="30"/>
  <c r="W28" i="30"/>
  <c r="AC14" i="30"/>
  <c r="U14" i="30"/>
  <c r="Z13" i="30"/>
  <c r="AH13" i="30"/>
  <c r="X25" i="30"/>
  <c r="AF25" i="30"/>
  <c r="F18" i="16"/>
  <c r="H18" i="16"/>
  <c r="X24" i="30"/>
  <c r="AF24" i="30"/>
  <c r="U15" i="30"/>
  <c r="AC15" i="30"/>
  <c r="Y16" i="30"/>
  <c r="AG16" i="30"/>
  <c r="H26" i="16"/>
  <c r="X18" i="30"/>
  <c r="AF18" i="30"/>
  <c r="X19" i="30"/>
  <c r="AF19" i="30"/>
  <c r="AA27" i="30"/>
  <c r="AI27" i="30"/>
  <c r="V11" i="30"/>
  <c r="AD11" i="30"/>
  <c r="AD33" i="30" s="1"/>
  <c r="Y12" i="30"/>
  <c r="AG12" i="30"/>
  <c r="W26" i="30"/>
  <c r="AE26" i="30"/>
  <c r="AE24" i="30"/>
  <c r="W24" i="30"/>
  <c r="AI13" i="30"/>
  <c r="AA13" i="30"/>
  <c r="AG9" i="30"/>
  <c r="V29" i="30"/>
  <c r="AD29" i="30"/>
  <c r="AC17" i="30"/>
  <c r="U17" i="30"/>
  <c r="AE30" i="30"/>
  <c r="W30" i="30"/>
  <c r="Z21" i="30"/>
  <c r="AH21" i="30"/>
  <c r="AC30" i="30"/>
  <c r="U30" i="30"/>
  <c r="AH17" i="30"/>
  <c r="Z17" i="30"/>
  <c r="AI20" i="30"/>
  <c r="AA20" i="30"/>
  <c r="AC26" i="30"/>
  <c r="U26" i="30"/>
  <c r="V27" i="30"/>
  <c r="AD27" i="30"/>
  <c r="AE16" i="30"/>
  <c r="W16" i="30"/>
  <c r="AE11" i="30"/>
  <c r="W11" i="30"/>
  <c r="AE15" i="30"/>
  <c r="W15" i="30"/>
  <c r="E12" i="16"/>
  <c r="AD28" i="30"/>
  <c r="V28" i="30"/>
  <c r="Z14" i="30"/>
  <c r="AH14" i="30"/>
  <c r="U19" i="30"/>
  <c r="AC19" i="30"/>
  <c r="Y11" i="30"/>
  <c r="AG11" i="30"/>
  <c r="G18" i="16"/>
  <c r="AC27" i="30"/>
  <c r="U27" i="30"/>
  <c r="AA11" i="30"/>
  <c r="AI11" i="30"/>
  <c r="AD16" i="30"/>
  <c r="V16" i="30"/>
  <c r="Y23" i="30"/>
  <c r="AG23" i="30"/>
  <c r="AH12" i="30"/>
  <c r="Z12" i="30"/>
  <c r="AI19" i="30"/>
  <c r="AA19" i="30"/>
  <c r="AC12" i="30"/>
  <c r="U12" i="30"/>
  <c r="AG30" i="30"/>
  <c r="Y30" i="30"/>
  <c r="J26" i="16"/>
  <c r="AG13" i="30"/>
  <c r="Y13" i="30"/>
  <c r="J12" i="16"/>
  <c r="Z29" i="30"/>
  <c r="AH29" i="30"/>
  <c r="I26" i="16"/>
  <c r="AH28" i="30"/>
  <c r="Z28" i="30"/>
  <c r="Y17" i="30"/>
  <c r="AG17" i="30"/>
  <c r="H12" i="16"/>
  <c r="AE13" i="30"/>
  <c r="W13" i="30"/>
  <c r="Z25" i="30"/>
  <c r="AH25" i="30"/>
  <c r="AA26" i="30"/>
  <c r="AI26" i="30"/>
  <c r="AD17" i="30"/>
  <c r="V17" i="30"/>
  <c r="AC29" i="30"/>
  <c r="U29" i="30"/>
  <c r="AA16" i="30"/>
  <c r="AI16" i="30"/>
  <c r="I18" i="16"/>
  <c r="AG25" i="30"/>
  <c r="Y25" i="30"/>
  <c r="AI29" i="30"/>
  <c r="AA29" i="30"/>
  <c r="AI18" i="30"/>
  <c r="AA18" i="30"/>
  <c r="AI12" i="30"/>
  <c r="AA12" i="30"/>
  <c r="AH24" i="30"/>
  <c r="Z24" i="30"/>
  <c r="AI24" i="30"/>
  <c r="AA24" i="30"/>
  <c r="W23" i="30"/>
  <c r="AE23" i="30"/>
  <c r="Y28" i="30"/>
  <c r="AG28" i="30"/>
  <c r="AG29" i="30"/>
  <c r="Y29" i="30"/>
  <c r="Y19" i="30"/>
  <c r="AG19" i="30"/>
  <c r="AH18" i="30"/>
  <c r="Z18" i="30"/>
  <c r="AC18" i="30"/>
  <c r="U18" i="30"/>
  <c r="AC20" i="30"/>
  <c r="U20" i="30"/>
  <c r="AI28" i="30"/>
  <c r="AA28" i="30"/>
  <c r="G40" i="16"/>
  <c r="AE27" i="30"/>
  <c r="W27" i="30"/>
  <c r="V19" i="30"/>
  <c r="AD19" i="30"/>
  <c r="AH19" i="30"/>
  <c r="Z19" i="30"/>
  <c r="E18" i="16"/>
  <c r="H40" i="16"/>
  <c r="AG26" i="30"/>
  <c r="Y26" i="30"/>
  <c r="AG15" i="30"/>
  <c r="Y15" i="30"/>
  <c r="AG21" i="30"/>
  <c r="Y21" i="30"/>
  <c r="AI23" i="30"/>
  <c r="AA23" i="30"/>
  <c r="AG20" i="30"/>
  <c r="Y20" i="30"/>
  <c r="G26" i="16"/>
  <c r="AE19" i="30"/>
  <c r="W19" i="30"/>
  <c r="AE14" i="30"/>
  <c r="W14" i="30"/>
  <c r="AH15" i="30"/>
  <c r="Z15" i="30"/>
  <c r="AI17" i="30"/>
  <c r="AA17" i="30"/>
  <c r="U28" i="30"/>
  <c r="AC28" i="30"/>
  <c r="AC23" i="30"/>
  <c r="U23" i="30"/>
  <c r="AC21" i="30"/>
  <c r="U21" i="30"/>
  <c r="AH30" i="30"/>
  <c r="Z30" i="30"/>
  <c r="AA25" i="30"/>
  <c r="AI25" i="30"/>
  <c r="AJ13" i="30"/>
  <c r="AG14" i="30"/>
  <c r="Y14" i="30"/>
  <c r="AH11" i="30"/>
  <c r="Z11" i="30"/>
  <c r="V25" i="30"/>
  <c r="AD25" i="30"/>
  <c r="Y27" i="30"/>
  <c r="AG27" i="30"/>
  <c r="G12" i="16"/>
  <c r="AD26" i="30"/>
  <c r="V26" i="30"/>
  <c r="I40" i="16"/>
  <c r="AH23" i="30"/>
  <c r="Z23" i="30"/>
  <c r="W29" i="30"/>
  <c r="AE29" i="30"/>
  <c r="V12" i="30"/>
  <c r="AD12" i="30"/>
  <c r="AC25" i="30"/>
  <c r="U25" i="30"/>
  <c r="W25" i="30"/>
  <c r="AE25" i="30"/>
  <c r="Y24" i="30"/>
  <c r="AG24" i="30"/>
  <c r="AC24" i="30"/>
  <c r="U24" i="30"/>
  <c r="I12" i="16"/>
  <c r="AA15" i="30"/>
  <c r="AI15" i="30"/>
  <c r="Z20" i="30"/>
  <c r="AH20" i="30"/>
  <c r="AA30" i="30"/>
  <c r="AI30" i="30"/>
  <c r="AI14" i="30"/>
  <c r="AA14" i="30"/>
  <c r="AA21" i="30"/>
  <c r="AI21" i="30"/>
  <c r="J40" i="16"/>
  <c r="V20" i="30"/>
  <c r="AD20" i="30"/>
  <c r="AC11" i="30"/>
  <c r="U11" i="30"/>
  <c r="U16" i="30"/>
  <c r="AC16" i="30"/>
  <c r="F33" i="16"/>
  <c r="E17" i="16"/>
  <c r="E33" i="16"/>
  <c r="D13" i="30"/>
  <c r="F42" i="16"/>
  <c r="E15" i="16"/>
  <c r="E42" i="16"/>
  <c r="J25" i="16"/>
  <c r="J18" i="16" l="1"/>
  <c r="J11" i="16" s="1"/>
  <c r="F26" i="16"/>
  <c r="G11" i="16"/>
  <c r="G34" i="16"/>
  <c r="G54" i="16" s="1"/>
  <c r="F11" i="16"/>
  <c r="H34" i="16"/>
  <c r="H54" i="16" s="1"/>
  <c r="I11" i="16"/>
  <c r="J34" i="16"/>
  <c r="J54" i="16" s="1"/>
  <c r="I34" i="16"/>
  <c r="I54" i="16" s="1"/>
  <c r="J53" i="16"/>
  <c r="I53" i="16"/>
  <c r="H11" i="16"/>
  <c r="E40" i="16"/>
  <c r="F40" i="16"/>
  <c r="F53" i="16"/>
  <c r="E26" i="16"/>
  <c r="E11" i="16" s="1"/>
  <c r="AC13" i="30"/>
  <c r="U13" i="30"/>
  <c r="H53" i="16"/>
  <c r="F54" i="16"/>
  <c r="G53" i="16"/>
  <c r="E53" i="16" l="1"/>
  <c r="E54" i="16"/>
</calcChain>
</file>

<file path=xl/connections.xml><?xml version="1.0" encoding="utf-8"?>
<connections xmlns="http://schemas.openxmlformats.org/spreadsheetml/2006/main">
  <connection id="1" odcFile="\\Spdata3\users3\MUSTONENSA\Data\My Data Sources\riskias OLAP_Riski RISKI Kuutio.odc" keepAlive="1" name="riskias" type="5" refreshedVersion="5" background="1" saveData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6">
    <s v="riskias"/>
    <s v="[010 Tieto].[Tiedonkeruuhierarkia].[Tiedonkeruu].&amp;[92933].[(LASK) Korkokate]"/>
    <s v="[010 Tieto].[Tiedonkeruuhierarkia].[Tiedonkeruu].&amp;[92933].[(LASK) Palkkionettotuotot]"/>
    <s v="[010 Tieto].[Tiedonkeruuhierarkia].[Tiedonkeruu].&amp;[92933].[(LASK) Kaupankäynti -ja sijoitustoiminta]"/>
    <s v="[010 Tieto].[Tiedonkeruuhierarkia].[Tiedonkeruu].&amp;[92933].[(LASK) Muut tuotot]"/>
    <s v="[010 Tieto].[Tiedonkeruuhierarkia].[Tiedonkeruu].&amp;[92933].[(LASK) Henkilöstökulut]"/>
    <s v="[010 Tieto].[Tiedonkeruuhierarkia].[Tiedonkeruu].&amp;[92933].[(LASK) Muut hallintokulut]"/>
    <s v="[010 Tieto].[Tiedonkeruuhierarkia].[Tiedonkeruu].&amp;[92933].[(LASK) Liiketulos]"/>
    <s v="[050 Ajankohta].[Neljannes].&amp;[2013Q1]"/>
    <s v="[050 Ajankohta].[Neljannes].&amp;[2013Q2]"/>
    <s v="[050 Ajankohta].[Neljannes].&amp;[2013Q3]"/>
    <s v="[050 Ajankohta].[Neljannes].&amp;[2013Q4]"/>
    <s v="[050 Ajankohta].[Neljannes].&amp;[2014Q1]"/>
    <s v="[050 Ajankohta].[Neljannes].&amp;[2014Q2]"/>
    <s v="[010 Tieto].[Tiedonkeruuhierarkia].[Tiedonkeruu].&amp;[92933].[(LASK) Arvonalentumiset luotoista ja muista sitoumuksista]"/>
    <s v="[010 Tieto].[Tiedonkeruuhierarkia].[Tiedonkeruu].&amp;[92933].[(LASK) ROE]"/>
    <s v="[010 Tieto].[Tiedonkeruuhierarkia].[Tiedonkeruu].&amp;[92933].[(LASK) ROA]"/>
    <s v="[010 Tieto].[Tiedonkeruuhierarkia].[Tiedonkeruu].&amp;[92933].[(LASK) Palkkiotuotot]"/>
    <s v="[010 Tieto].[Tiedonkeruuhierarkia].[Tiedonkeruu].&amp;[92933].[(LASK) Luotonannon palkkiot]"/>
    <s v="[010 Tieto].[Tiedonkeruuhierarkia].[Tiedonkeruu].&amp;[92933].[(LASK) Maksuliikenteen palkkiot]"/>
    <s v="[010 Tieto].[Tiedonkeruuhierarkia].[Tiedonkeruu].&amp;[92933].[(LASK) Arvopaperisidonnaiset palkkiot]"/>
    <s v="[010 Tieto].[Tiedonkeruuhierarkia].[Tiedonkeruu].&amp;[92933].[(LASK) Muut palkkiot]"/>
    <s v="[010 Tieto].[Tiedonkeruuhierarkia].[Tiedonkeruu].&amp;[92933].[(LASK) Palkkiokulut]"/>
    <s v="[010 Tieto].[Tiedonkeruuhierarkia riveittäin].[Tiedonkeruu].&amp;[70909].&amp;[70876].&amp;[70983].&amp;[7206]"/>
    <s v="#0.00 %;-#0.0 %;#0.0 %;"/>
    <s v="#,##0;-#,##0;0;"/>
    <s v="[010 Tieto].[Tiedonkeruuhierarkia].[Tiedonkeruu].&amp;[92933].[(LASK) Kulut yht.]"/>
    <s v="[010 Tieto].[Tiedonkeruuhierarkia].[Tiedonkeruu].&amp;[92933].[(LASK) Liiketoiminnan tuotot yhteensä, brutto]"/>
    <s v="[Measures].[Arvo]"/>
    <s v="[040 Aikasarjaraportoija].[Aikasarjaraportoija].&amp;[462]"/>
    <s v="[040 Aikasarjaraportoija].[Aikasarjaraportoija].&amp;[31]"/>
    <s v="[040 Aikasarjaraportoija].[Aikasarjaraportoija].&amp;[16]"/>
    <s v="[040 Aikasarjaraportoija].[Aikasarjaraportoija].&amp;[19]"/>
    <s v="[040 Aikasarjaraportoija].[Aikasarjaraportoija].&amp;[28]"/>
    <s v="[040 Aikasarjaraportoija].[Aikasarjaraportoija].&amp;[18]"/>
    <s v="[040 Aikasarjaraportoija].[Aikasarjaraportoija].&amp;[670]"/>
    <s v="[040 Aikasarjaraportoija].[Aikasarjaraportoija].&amp;[405]"/>
    <s v="[040 Aikasarjaraportoija].[Aikasarjaraportoija].&amp;[29]"/>
    <s v="[040 Aikasarjaraportoija].[Aikasarjaraportoija].&amp;[17]"/>
    <s v="[040 Aikasarjaraportoija].[Aikasarjaraportoija].&amp;[674]"/>
    <s v="[040 Aikasarjaraportoija].[Aikasarjaraportoija].&amp;[652]"/>
    <s v="[040 Aikasarjaraportoija].[Aikasarjaraportoija].&amp;[654]"/>
    <s v="[040 Aikasarjaraportoija].[Aikasarjaraportoija].&amp;[25]"/>
    <s v="[040 Aikasarjaraportoija].[Aikasarjaraportoija].&amp;[653]"/>
    <s v="[040 Aikasarjaraportoija].[Aikasarjaraportoija].&amp;[20]"/>
    <s v="[040 Aikasarjaraportoija].[Aikasarjaraportoija].&amp;[119]"/>
    <s v="[040 Aikasarjaraportoija].[Aikasarjaraportoija].&amp;[27]"/>
    <s v="[040 Aikasarjaraportoija].[Aikasarjaraportoija].&amp;[655]"/>
    <s v="[040 Aikasarjaraportoija].[Aikasarjaraportoija].&amp;[23]"/>
    <s v="[010 Tieto].[Tiedonkeruuhierarkia].[Tiedonkeruu].&amp;[92933].[(LASK) Kulut/tuotot pl. arvonalentumiset (EBA)]"/>
    <s v="[010 Tieto].[Tiedonkeruuhierarkia].[Tiedonkeruu].&amp;[92933].[(LASK) Saamiset yleisöltä ja julkisyhteisöiltä]"/>
    <s v="[010 Tieto].[Tiedonkeruuhierarkia].[Tiedonkeruu].&amp;[92933].[(LASK) Taseen loppusumma]"/>
    <s v="[070 Ajassalaskenta].[Ajassalaskenta].&amp;[1]"/>
    <s v="[010 Tieto].[Tiedonkeruuhierarkia].[Tiedonkeruu].&amp;[70910].[(LASK) Omat varat yhteensa(COREP)]"/>
    <s v="[010 Tieto].[Tiedonkeruuhierarkia].[Tiedonkeruu].&amp;[70910].[(LASK) Ydinvakavaraisuussuhde(COREP)]"/>
    <s v="[010 Tieto].[Tiedonkeruuhierarkia].[Tiedonkeruu].&amp;[70910].[(LASK) Vakavaraisuussuhde ensisijaisilla omilla varoilla(COREP)]"/>
    <s v="[010 Tieto].[Tiedonkeruuhierarkia].[Tiedonkeruu].&amp;[70910].[(LASK) Kokonaisvakavaraisuussuhde(COREP)]"/>
    <s v="#0.00 %;-#0.00 %;#0.0 %;"/>
    <s v="[010 Tieto].[Tiedonkeruuhierarkia riveittäin].[Tiedonkeruu].&amp;[70909].&amp;[70876].&amp;[70954].&amp;[20264]"/>
    <s v="[010 Tieto].[Tiedonkeruuhierarkia riveittäin].[Tiedonkeruu].&amp;[70909].&amp;[70876].&amp;[70956].&amp;[12671]"/>
    <s v="[010 Tieto].[Tiedonkeruuhierarkia riveittäin].[Tiedonkeruu].&amp;[70909].&amp;[70876].&amp;[70962].&amp;[5608]"/>
    <s v="[010 Tieto].[Tiedonkeruuhierarkia riveittäin].[Tiedonkeruu].&amp;[70909].&amp;[70876].&amp;[70963].&amp;[22969]"/>
    <s v="[010 Tieto].[Tiedonkeruuhierarkia riveittäin].[Tiedonkeruu].&amp;[70909].&amp;[70876].&amp;[70958].&amp;[10263]"/>
    <s v="[010 Tieto].[Tiedonkeruuhierarkia riveittäin].[Tiedonkeruu].&amp;[70909].&amp;[70876].&amp;[70964].&amp;[16581]"/>
    <s v="[010 Tieto].[Tiedonkeruuhierarkia riveittäin].[Tiedonkeruu].&amp;[70909].&amp;[70876].&amp;[70967].&amp;[3668]"/>
    <s v="[010 Tieto].[Tiedonkeruuhierarkia riveittäin].[Tiedonkeruu].&amp;[70909].&amp;[70876].&amp;[70968].&amp;[18104]"/>
    <s v="[010 Tieto].[Tiedonkeruuhierarkia riveittäin].[Tiedonkeruu].&amp;[70909].&amp;[70876].&amp;[70969].&amp;[565]"/>
    <s v="[010 Tieto].[Tiedonkeruuhierarkia riveittäin].[Tiedonkeruu].&amp;[70909].&amp;[70876].&amp;[70970].&amp;[18844]"/>
    <s v="[010 Tieto].[Tiedonkeruuhierarkia riveittäin].[Tiedonkeruu].&amp;[70909].&amp;[70876].&amp;[70980].&amp;[20984]"/>
    <s v="[010 Tieto].[Tiedonkeruuhierarkia riveittäin].[Tiedonkeruu].&amp;[70909].&amp;[70876].&amp;[70972].&amp;[12666]"/>
    <s v="[010 Tieto].[Tiedonkeruuhierarkia riveittäin].[Tiedonkeruu].&amp;[70909].&amp;[70876].&amp;[70977].&amp;[1505]"/>
    <s v="[010 Tieto].[Rivi - tieto].[Tieto].&amp;[11309]"/>
    <s v="[010 Tieto].[Tiedonkeruuhierarkia].[Tiedonkeruu].&amp;[70909].&amp;[70876].&amp;[1917]"/>
    <s v="[010 Tieto].[Tiedonkeruuhierarkia].[Tiedonkeruu].&amp;[70909].&amp;[70876].&amp;[18052]"/>
    <s v="[010 Tieto].[Tiedonkeruuhierarkia riveittäin].[Tiedonkeruu].&amp;[70909].&amp;[70876].&amp;[70978].&amp;[3530]"/>
    <s v="[010 Tieto].[Tiedonkeruuhierarkia riveittäin].[Tiedonkeruu].&amp;[70909].&amp;[70876].&amp;[70984].&amp;[23659]"/>
    <s v="[010 Tieto].[Tiedonkeruuhierarkia].[Tiedonkeruu].&amp;[92933].[(LASK) Muut kuluerät]"/>
    <s v="[010 Tieto].[Tiedonkeruuhierarkia].[Tiedonkeruu].&amp;[92933].[(LASK) Saamiset yleisöltä ja julkisyhteisöiltä pl. Q2_2014 alk. käänteiset takaisinostosopimukset]"/>
    <s v="[010 Tieto].[Tiedonkeruuhierarkia].[Tiedonkeruu].&amp;[92933].[(LASK) Yleisön ja julkisyhteisöjen talletukset pl. takaisinostosopimukset]"/>
    <s v="[010 Tieto].[Tiedonkeruuhierarkia].[Tiedonkeruu].&amp;[70910].[(LASK) Kokonaisriskin määrä (COREP)]"/>
    <s v="[040 Aikasarjaraportoija].[AikasarjaraportoijaID].&amp;[670]"/>
    <s v="[010 Tieto].[Tiedonkeruuhierarkia riveittäin].[Tiedonkeruu].&amp;[92933].&amp;[92931].&amp;[92848].&amp;[71445]"/>
    <s v="[010 Tieto].[Tiedonkeruuhierarkia riveittäin].[Tiedonkeruu].&amp;[92933].&amp;[92931].&amp;[92853].&amp;[72222]"/>
    <s v="[010 Tieto].[Rivi - tieto].[Tieto].&amp;[70979]"/>
    <s v="[010 Tieto].[Tiedonkeruuhierarkia riveittäin].[Tiedonkeruu].&amp;[92933].&amp;[92931].&amp;[92852].&amp;[73321]"/>
    <s v="[010 Tieto].[Tiedonkeruuhierarkia].[Tiedonkeruu].&amp;[92933].&amp;[92931].&amp;[73329]"/>
    <s v="[010 Tieto].[Tiedonkeruuhierarkia riveittäin].[Tiedonkeruu].&amp;[92933].&amp;[92931].&amp;[92851].&amp;[71028]"/>
    <s v="[010 Tieto].[Tiedonkeruuhierarkia].[Tiedonkeruu].&amp;[92933].&amp;[92931].&amp;[72446]"/>
    <s v="[010 Tieto].[Tiedonkeruuhierarkia].[Tiedonkeruu].&amp;[92933].&amp;[92931].&amp;[73791]"/>
    <s v="[010 Tieto].[Tiedonkeruuhierarkia riveittäin].[Tiedonkeruu].&amp;[92933].&amp;[92931].&amp;[92837].&amp;[71725]"/>
    <s v="[010 Tieto].[Tiedonkeruuhierarkia riveittäin].[Tiedonkeruu].&amp;[92933].&amp;[92931].&amp;[92823].&amp;[72438]"/>
    <s v="[010 Tieto].[Tiedonkeruuhierarkia riveittäin].[Tiedonkeruu].&amp;[92933].&amp;[92931].&amp;[92815].&amp;[71143]"/>
    <s v="[010 Tieto].[Tiedonkeruuhierarkia riveittäin].[Tiedonkeruu].&amp;[92933].&amp;[92931].&amp;[92840].&amp;[72115]"/>
    <s v="[010 Tieto].[Tiedonkeruuhierarkia].[Tiedonkeruu].&amp;[92933].&amp;[92931].&amp;[71499]"/>
    <s v="[010 Tieto].[Tiedonkeruuhierarkia].[Tiedonkeruu].&amp;[92933].&amp;[92931].&amp;[71658]"/>
    <s v="[010 Tieto].[Tiedonkeruuhierarkia riveittäin].[Tiedonkeruu].&amp;[92933].&amp;[92931].&amp;[92863].&amp;[73632]"/>
    <s v="[010 Tieto].[Tiedonkeruuhierarkia riveittäin].[Tiedonkeruu].&amp;[92933].&amp;[92931].&amp;[92838].&amp;[73130]"/>
    <s v="[010 Tieto].[Rivi - tieto].[Tieto].&amp;[71981]"/>
    <s v="[010 Tieto].[Tiedonkeruuhierarkia].[Tiedonkeruu].&amp;[92933].&amp;[92931].&amp;[73389]"/>
    <s v="[010 Tieto].[Tiedonkeruuhierarkia riveittäin].[Tiedonkeruu].&amp;[92933].&amp;[92931].&amp;[92849].&amp;[71512]"/>
    <s v="[010 Tieto].[Tiedonkeruuhierarkia riveittäin].[Tiedonkeruu].&amp;[92933].&amp;[92931].&amp;[92839].&amp;[71540]"/>
    <s v="[010 Tieto].[Tiedonkeruuhierarkia].[Tiedonkeruu].&amp;[92933].&amp;[92931].&amp;[72331]"/>
    <s v="[010 Tieto].[Tiedonkeruuhierarkia riveittäin].[Tiedonkeruu].&amp;[92933].&amp;[92931].&amp;[92841].&amp;[70896]"/>
    <s v="[010 Tieto].[Tiedonkeruuhierarkia].[Tiedonkeruu].&amp;[92933].&amp;[92931].&amp;[71751]"/>
    <s v="[010 Tieto].[Tiedonkeruuhierarkia].[Tiedonkeruu].&amp;[92933].&amp;[92931].&amp;[72885]"/>
    <s v="[010 Tieto].[Tiedonkeruuhierarkia].[Tiedonkeruu].&amp;[92933].&amp;[92931].&amp;[71263]"/>
    <s v="[010 Tieto].[Rivi - tieto].[Tieto].&amp;[71366]"/>
    <s v="[010 Tieto].[Tiedonkeruuhierarkia].[Tiedonkeruu].&amp;[92933].&amp;[92931].&amp;[71299]"/>
    <s v="[010 Tieto].[Tiedonkeruuhierarkia].[Tiedonkeruu].&amp;[92933].&amp;[94048].&amp;[72049]"/>
    <s v="[010 Tieto].[Tiedonkeruuhierarkia riveittäin].[Tiedonkeruu].&amp;[92933].&amp;[92931].&amp;[92847].&amp;[72448]"/>
    <s v="[010 Tieto].[Tiedonkeruuhierarkia].[Tiedonkeruu].&amp;[92933].&amp;[92931].&amp;[72958]"/>
    <s v="[010 Tieto].[Tiedonkeruuhierarkia riveittäin].[Tiedonkeruu].&amp;[92933].&amp;[92931].&amp;[92830].&amp;[71275]"/>
    <s v="[050 Ajankohta].[Neljannes].&amp;[2014Q4]"/>
    <s v="{([040 Aikasarjaraportoija].[Aikasarjaraportoija].&amp;[735]),([040 Aikasarjaraportoija].[Aikasarjaraportoija].&amp;[130])}"/>
    <s v="{([040 Aikasarjaraportoija].[Aikasarjaraportoija].&amp;[734]),([040 Aikasarjaraportoija].[Aikasarjaraportoija].&amp;[24]),([040 Aikasarjaraportoija].[Aikasarjaraportoija].&amp;[123]),([040 Aikasarjaraportoija].[Aikasarjaraportoija].&amp;[124]),([040 Aikasarjaraportoija].[Aikasarjaraportoija].&amp;[125]),([040 Aikasarjaraportoija].[Aikasarjaraportoija].&amp;[126]),([040 Aikasarjaraportoija].[Aikasarjaraportoija].&amp;[127]),([040 Aikasarjaraportoija].[Aikasarjaraportoija].&amp;[131]),([040 Aikasarjaraportoija].[Aikasarjaraportoija].&amp;[128]),([040 Aikasarjaraportoija].[Aikasarjaraportoija].&amp;[129]),([040 Aikasarjaraportoija].[Aikasarjaraportoija].&amp;[132]),([040 Aikasarjaraportoija].[Aikasarjaraportoija].&amp;[133]),([040 Aikasarjaraportoija].[Aikasarjaraportoija].&amp;[151]),([040 Aikasarjaraportoija].[Aikasarjaraportoija].&amp;[152]),([040 Aikasarjaraportoija].[Aikasarjaraportoija].&amp;[154]),([040 Aikasarjaraportoija].[Aikasarjaraportoija].&amp;[157]),([040 Aikasarjaraportoija].[Aikasarjaraportoija].&amp;[159]),([040 Aikasarjaraportoija].[Aikasarjaraportoija].&amp;[156]),([040 Aikasarjaraportoija].[Aikasarjaraportoija].&amp;[163]),([040 Aikasarjaraportoija].[Aikasarjaraportoija].&amp;[205]),([040 Aikasarjaraportoija].[Aikasarjaraportoija].&amp;[210]),([040 Aikasarjaraportoija].[Aikasarjaraportoija].&amp;[215]),([040 Aikasarjaraportoija].[Aikasarjaraportoija].&amp;[150]),([040 Aikasarjaraportoija].[Aikasarjaraportoija].&amp;[121]),([040 Aikasarjaraportoija].[Aikasarjaraportoija].&amp;[217]),([040 Aikasarjaraportoija].[Aikasarjaraportoija].&amp;[222])}"/>
    <s v="[050 Ajankohta].[Neljannes].&amp;[2015Q2]"/>
  </metadataStrings>
  <mdxMetadata count="666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6"/>
      </t>
    </mdx>
    <mdx n="0" f="m">
      <t c="1">
        <n x="17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6"/>
      </t>
    </mdx>
    <mdx n="0" f="m">
      <t c="1">
        <n x="27"/>
      </t>
    </mdx>
    <mdx n="0" f="m">
      <t c="1">
        <n x="28"/>
      </t>
    </mdx>
    <mdx n="0" f="m">
      <t c="1">
        <n x="29"/>
      </t>
    </mdx>
    <mdx n="0" f="m">
      <t c="1">
        <n x="30"/>
      </t>
    </mdx>
    <mdx n="0" f="m">
      <t c="1">
        <n x="31"/>
      </t>
    </mdx>
    <mdx n="0" f="m">
      <t c="1">
        <n x="32"/>
      </t>
    </mdx>
    <mdx n="0" f="m">
      <t c="1">
        <n x="33"/>
      </t>
    </mdx>
    <mdx n="0" f="m">
      <t c="1">
        <n x="34"/>
      </t>
    </mdx>
    <mdx n="0" f="m">
      <t c="1">
        <n x="35"/>
      </t>
    </mdx>
    <mdx n="0" f="m">
      <t c="1">
        <n x="36"/>
      </t>
    </mdx>
    <mdx n="0" f="m">
      <t c="1">
        <n x="37"/>
      </t>
    </mdx>
    <mdx n="0" f="m">
      <t c="1">
        <n x="38"/>
      </t>
    </mdx>
    <mdx n="0" f="m">
      <t c="1">
        <n x="39"/>
      </t>
    </mdx>
    <mdx n="0" f="m">
      <t c="1">
        <n x="40"/>
      </t>
    </mdx>
    <mdx n="0" f="m">
      <t c="1">
        <n x="41"/>
      </t>
    </mdx>
    <mdx n="0" f="m">
      <t c="1">
        <n x="42"/>
      </t>
    </mdx>
    <mdx n="0" f="m">
      <t c="1">
        <n x="43"/>
      </t>
    </mdx>
    <mdx n="0" f="m">
      <t c="1">
        <n x="44"/>
      </t>
    </mdx>
    <mdx n="0" f="m">
      <t c="1">
        <n x="45"/>
      </t>
    </mdx>
    <mdx n="0" f="m">
      <t c="1">
        <n x="46"/>
      </t>
    </mdx>
    <mdx n="0" f="m">
      <t c="1">
        <n x="47"/>
      </t>
    </mdx>
    <mdx n="0" f="m">
      <t c="1">
        <n x="48"/>
      </t>
    </mdx>
    <mdx n="0" f="m">
      <t c="1">
        <n x="50"/>
      </t>
    </mdx>
    <mdx n="0" f="m">
      <t c="1">
        <n x="51"/>
      </t>
    </mdx>
    <mdx n="0" f="m">
      <t c="1">
        <n x="52"/>
      </t>
    </mdx>
    <mdx n="0" f="m">
      <t c="1">
        <n x="56"/>
      </t>
    </mdx>
    <mdx n="0" f="m">
      <t c="1">
        <n x="55"/>
      </t>
    </mdx>
    <mdx n="0" f="m">
      <t c="1">
        <n x="54"/>
      </t>
    </mdx>
    <mdx n="0" f="m">
      <t c="1">
        <n x="53"/>
      </t>
    </mdx>
    <mdx n="0" f="m">
      <t c="1">
        <n x="58"/>
      </t>
    </mdx>
    <mdx n="0" f="v">
      <t c="5" si="25" fc="00008000">
        <n x="58"/>
        <n x="11"/>
        <n x="29"/>
        <n x="28"/>
        <n x="52"/>
      </t>
    </mdx>
    <mdx n="0" f="v">
      <t c="5" si="25" fc="00008000">
        <n x="58"/>
        <n x="10"/>
        <n x="29"/>
        <n x="28"/>
        <n x="52"/>
      </t>
    </mdx>
    <mdx n="0" f="v">
      <t c="5" si="25" fc="00008000">
        <n x="58"/>
        <n x="9"/>
        <n x="29"/>
        <n x="28"/>
        <n x="52"/>
      </t>
    </mdx>
    <mdx n="0" f="v">
      <t c="5" si="25" fc="00008000">
        <n x="58"/>
        <n x="8"/>
        <n x="29"/>
        <n x="28"/>
        <n x="52"/>
      </t>
    </mdx>
    <mdx n="0" f="m">
      <t c="1">
        <n x="59"/>
      </t>
    </mdx>
    <mdx n="0" f="v">
      <t c="5" si="25" fc="00008000">
        <n x="59"/>
        <n x="11"/>
        <n x="29"/>
        <n x="28"/>
        <n x="52"/>
      </t>
    </mdx>
    <mdx n="0" f="v">
      <t c="5" si="25" fc="00008000">
        <n x="59"/>
        <n x="10"/>
        <n x="29"/>
        <n x="28"/>
        <n x="52"/>
      </t>
    </mdx>
    <mdx n="0" f="v">
      <t c="5" si="25" fc="00008000">
        <n x="59"/>
        <n x="9"/>
        <n x="29"/>
        <n x="28"/>
        <n x="52"/>
      </t>
    </mdx>
    <mdx n="0" f="v">
      <t c="5" si="25" fc="00008000">
        <n x="59"/>
        <n x="8"/>
        <n x="29"/>
        <n x="28"/>
        <n x="52"/>
      </t>
    </mdx>
    <mdx n="0" f="m">
      <t c="1">
        <n x="60"/>
      </t>
    </mdx>
    <mdx n="0" f="v">
      <t c="5" si="25" fc="00008000">
        <n x="60"/>
        <n x="11"/>
        <n x="29"/>
        <n x="28"/>
        <n x="52"/>
      </t>
    </mdx>
    <mdx n="0" f="v">
      <t c="5" si="25" fc="00008000">
        <n x="60"/>
        <n x="10"/>
        <n x="29"/>
        <n x="28"/>
        <n x="52"/>
      </t>
    </mdx>
    <mdx n="0" f="v">
      <t c="5" si="25" fc="00008000">
        <n x="60"/>
        <n x="9"/>
        <n x="29"/>
        <n x="28"/>
        <n x="52"/>
      </t>
    </mdx>
    <mdx n="0" f="v">
      <t c="5" si="25" fc="00008000">
        <n x="60"/>
        <n x="8"/>
        <n x="29"/>
        <n x="28"/>
        <n x="52"/>
      </t>
    </mdx>
    <mdx n="0" f="m">
      <t c="1">
        <n x="61"/>
      </t>
    </mdx>
    <mdx n="0" f="v">
      <t c="5" si="25" fc="00008000">
        <n x="61"/>
        <n x="11"/>
        <n x="29"/>
        <n x="28"/>
        <n x="52"/>
      </t>
    </mdx>
    <mdx n="0" f="v">
      <t c="5" si="25" fc="00008000">
        <n x="61"/>
        <n x="10"/>
        <n x="29"/>
        <n x="28"/>
        <n x="52"/>
      </t>
    </mdx>
    <mdx n="0" f="v">
      <t c="5" si="25" fc="00008000">
        <n x="61"/>
        <n x="9"/>
        <n x="29"/>
        <n x="28"/>
        <n x="52"/>
      </t>
    </mdx>
    <mdx n="0" f="v">
      <t c="5" si="25" fc="00008000">
        <n x="61"/>
        <n x="8"/>
        <n x="29"/>
        <n x="28"/>
        <n x="52"/>
      </t>
    </mdx>
    <mdx n="0" f="m">
      <t c="1">
        <n x="62"/>
      </t>
    </mdx>
    <mdx n="0" f="v">
      <t c="5" si="25" fc="00008000">
        <n x="62"/>
        <n x="11"/>
        <n x="29"/>
        <n x="28"/>
        <n x="52"/>
      </t>
    </mdx>
    <mdx n="0" f="v">
      <t c="5" si="25" fc="00008000">
        <n x="62"/>
        <n x="10"/>
        <n x="29"/>
        <n x="28"/>
        <n x="52"/>
      </t>
    </mdx>
    <mdx n="0" f="v">
      <t c="5" si="25" fc="00008000">
        <n x="62"/>
        <n x="9"/>
        <n x="29"/>
        <n x="28"/>
        <n x="52"/>
      </t>
    </mdx>
    <mdx n="0" f="v">
      <t c="5" si="25" fc="00008000">
        <n x="62"/>
        <n x="8"/>
        <n x="29"/>
        <n x="28"/>
        <n x="52"/>
      </t>
    </mdx>
    <mdx n="0" f="m">
      <t c="1">
        <n x="63"/>
      </t>
    </mdx>
    <mdx n="0" f="v">
      <t c="5" si="25" fc="00008000">
        <n x="63"/>
        <n x="11"/>
        <n x="29"/>
        <n x="28"/>
        <n x="52"/>
      </t>
    </mdx>
    <mdx n="0" f="v">
      <t c="5" si="25" fc="00008000">
        <n x="63"/>
        <n x="10"/>
        <n x="29"/>
        <n x="28"/>
        <n x="52"/>
      </t>
    </mdx>
    <mdx n="0" f="v">
      <t c="5" si="25" fc="00008000">
        <n x="63"/>
        <n x="9"/>
        <n x="29"/>
        <n x="28"/>
        <n x="52"/>
      </t>
    </mdx>
    <mdx n="0" f="v">
      <t c="5" si="25" fc="00008000">
        <n x="63"/>
        <n x="8"/>
        <n x="29"/>
        <n x="28"/>
        <n x="52"/>
      </t>
    </mdx>
    <mdx n="0" f="m">
      <t c="1">
        <n x="64"/>
      </t>
    </mdx>
    <mdx n="0" f="v">
      <t c="5" si="25" fc="00008000">
        <n x="64"/>
        <n x="11"/>
        <n x="29"/>
        <n x="28"/>
        <n x="52"/>
      </t>
    </mdx>
    <mdx n="0" f="v">
      <t c="5" si="25" fc="00008000">
        <n x="64"/>
        <n x="10"/>
        <n x="29"/>
        <n x="28"/>
        <n x="52"/>
      </t>
    </mdx>
    <mdx n="0" f="v">
      <t c="5" si="25" fc="00008000">
        <n x="64"/>
        <n x="9"/>
        <n x="29"/>
        <n x="28"/>
        <n x="52"/>
      </t>
    </mdx>
    <mdx n="0" f="v">
      <t c="5" si="25" fc="00008000">
        <n x="64"/>
        <n x="8"/>
        <n x="29"/>
        <n x="28"/>
        <n x="52"/>
      </t>
    </mdx>
    <mdx n="0" f="m">
      <t c="1">
        <n x="65"/>
      </t>
    </mdx>
    <mdx n="0" f="v">
      <t c="5" si="25" fc="00008000">
        <n x="65"/>
        <n x="11"/>
        <n x="29"/>
        <n x="28"/>
        <n x="52"/>
      </t>
    </mdx>
    <mdx n="0" f="v">
      <t c="5" si="25" fc="00008000">
        <n x="65"/>
        <n x="10"/>
        <n x="29"/>
        <n x="28"/>
        <n x="52"/>
      </t>
    </mdx>
    <mdx n="0" f="v">
      <t c="5" si="25" fc="00008000">
        <n x="65"/>
        <n x="9"/>
        <n x="29"/>
        <n x="28"/>
        <n x="52"/>
      </t>
    </mdx>
    <mdx n="0" f="v">
      <t c="5" si="25" fc="00008000">
        <n x="65"/>
        <n x="8"/>
        <n x="29"/>
        <n x="28"/>
        <n x="52"/>
      </t>
    </mdx>
    <mdx n="0" f="m">
      <t c="1">
        <n x="66"/>
      </t>
    </mdx>
    <mdx n="0" f="v">
      <t c="5" si="25" fc="00008000">
        <n x="66"/>
        <n x="11"/>
        <n x="29"/>
        <n x="28"/>
        <n x="52"/>
      </t>
    </mdx>
    <mdx n="0" f="v">
      <t c="5" si="25" fc="00008000">
        <n x="66"/>
        <n x="10"/>
        <n x="29"/>
        <n x="28"/>
        <n x="52"/>
      </t>
    </mdx>
    <mdx n="0" f="v">
      <t c="5" si="25" fc="00008000">
        <n x="66"/>
        <n x="9"/>
        <n x="29"/>
        <n x="28"/>
        <n x="52"/>
      </t>
    </mdx>
    <mdx n="0" f="v">
      <t c="5" si="25" fc="00008000">
        <n x="66"/>
        <n x="8"/>
        <n x="29"/>
        <n x="28"/>
        <n x="52"/>
      </t>
    </mdx>
    <mdx n="0" f="m">
      <t c="1">
        <n x="67"/>
      </t>
    </mdx>
    <mdx n="0" f="v">
      <t c="5" si="25" fc="00008000">
        <n x="67"/>
        <n x="11"/>
        <n x="29"/>
        <n x="28"/>
        <n x="52"/>
      </t>
    </mdx>
    <mdx n="0" f="v">
      <t c="5" si="25" fc="00008000">
        <n x="67"/>
        <n x="10"/>
        <n x="29"/>
        <n x="28"/>
        <n x="52"/>
      </t>
    </mdx>
    <mdx n="0" f="v">
      <t c="5" si="25" fc="00008000">
        <n x="67"/>
        <n x="9"/>
        <n x="29"/>
        <n x="28"/>
        <n x="52"/>
      </t>
    </mdx>
    <mdx n="0" f="v">
      <t c="5" si="25" fc="00008000">
        <n x="67"/>
        <n x="8"/>
        <n x="29"/>
        <n x="28"/>
        <n x="52"/>
      </t>
    </mdx>
    <mdx n="0" f="v">
      <t c="5" si="25" fc="00008000">
        <n x="23"/>
        <n x="11"/>
        <n x="29"/>
        <n x="28"/>
        <n x="52"/>
      </t>
    </mdx>
    <mdx n="0" f="v">
      <t c="5" si="25" fc="00008000">
        <n x="23"/>
        <n x="10"/>
        <n x="29"/>
        <n x="28"/>
        <n x="52"/>
      </t>
    </mdx>
    <mdx n="0" f="v">
      <t c="5" si="25" fc="00008000">
        <n x="23"/>
        <n x="9"/>
        <n x="29"/>
        <n x="28"/>
        <n x="52"/>
      </t>
    </mdx>
    <mdx n="0" f="v">
      <t c="5" si="25" fc="00008000">
        <n x="23"/>
        <n x="8"/>
        <n x="29"/>
        <n x="28"/>
        <n x="52"/>
      </t>
    </mdx>
    <mdx n="0" f="m">
      <t c="1">
        <n x="68"/>
      </t>
    </mdx>
    <mdx n="0" f="v">
      <t c="5" si="25" fc="00008000">
        <n x="68"/>
        <n x="11"/>
        <n x="29"/>
        <n x="28"/>
        <n x="52"/>
      </t>
    </mdx>
    <mdx n="0" f="v">
      <t c="5" si="25" fc="00008000">
        <n x="68"/>
        <n x="10"/>
        <n x="29"/>
        <n x="28"/>
        <n x="52"/>
      </t>
    </mdx>
    <mdx n="0" f="v">
      <t c="5" si="25" fc="00008000">
        <n x="68"/>
        <n x="9"/>
        <n x="29"/>
        <n x="28"/>
        <n x="52"/>
      </t>
    </mdx>
    <mdx n="0" f="v">
      <t c="5" si="25" fc="00008000">
        <n x="68"/>
        <n x="8"/>
        <n x="29"/>
        <n x="28"/>
        <n x="52"/>
      </t>
    </mdx>
    <mdx n="0" f="m">
      <t c="1">
        <n x="69"/>
      </t>
    </mdx>
    <mdx n="0" f="v">
      <t c="5" si="25" fc="00008000">
        <n x="69"/>
        <n x="11"/>
        <n x="29"/>
        <n x="28"/>
        <n x="52"/>
      </t>
    </mdx>
    <mdx n="0" f="v">
      <t c="5" si="25" fc="00008000">
        <n x="69"/>
        <n x="10"/>
        <n x="29"/>
        <n x="28"/>
        <n x="52"/>
      </t>
    </mdx>
    <mdx n="0" f="v">
      <t c="5" si="25" fc="00008000">
        <n x="69"/>
        <n x="9"/>
        <n x="29"/>
        <n x="28"/>
        <n x="52"/>
      </t>
    </mdx>
    <mdx n="0" f="v">
      <t c="5" si="25" fc="00008000">
        <n x="69"/>
        <n x="8"/>
        <n x="29"/>
        <n x="28"/>
        <n x="52"/>
      </t>
    </mdx>
    <mdx n="0" f="m">
      <t c="1">
        <n x="70"/>
      </t>
    </mdx>
    <mdx n="0" f="v">
      <t c="5" si="25" fc="00008000">
        <n x="70"/>
        <n x="11"/>
        <n x="29"/>
        <n x="28"/>
        <n x="52"/>
      </t>
    </mdx>
    <mdx n="0" f="v">
      <t c="5" si="25" fc="00008000">
        <n x="70"/>
        <n x="10"/>
        <n x="29"/>
        <n x="28"/>
        <n x="52"/>
      </t>
    </mdx>
    <mdx n="0" f="v">
      <t c="5" si="25" fc="00008000">
        <n x="70"/>
        <n x="9"/>
        <n x="29"/>
        <n x="28"/>
        <n x="52"/>
      </t>
    </mdx>
    <mdx n="0" f="v">
      <t c="5" si="25" fc="00008000">
        <n x="70"/>
        <n x="8"/>
        <n x="29"/>
        <n x="28"/>
        <n x="52"/>
      </t>
    </mdx>
    <mdx n="0" f="m">
      <t c="1">
        <n x="71"/>
      </t>
    </mdx>
    <mdx n="0" f="v">
      <t c="5" si="25" fc="00008000">
        <n x="71"/>
        <n x="11"/>
        <n x="29"/>
        <n x="28"/>
        <n x="52"/>
      </t>
    </mdx>
    <mdx n="0" f="v">
      <t c="5" si="25" fc="00008000">
        <n x="71"/>
        <n x="10"/>
        <n x="29"/>
        <n x="28"/>
        <n x="52"/>
      </t>
    </mdx>
    <mdx n="0" f="v">
      <t c="5" si="25" fc="00008000">
        <n x="71"/>
        <n x="9"/>
        <n x="29"/>
        <n x="28"/>
        <n x="52"/>
      </t>
    </mdx>
    <mdx n="0" f="v">
      <t c="5" si="25" fc="00008000">
        <n x="71"/>
        <n x="8"/>
        <n x="29"/>
        <n x="28"/>
        <n x="52"/>
      </t>
    </mdx>
    <mdx n="0" f="m">
      <t c="1">
        <n x="72"/>
      </t>
    </mdx>
    <mdx n="0" f="v">
      <t c="5" si="25" fc="00008000">
        <n x="72"/>
        <n x="11"/>
        <n x="29"/>
        <n x="28"/>
        <n x="52"/>
      </t>
    </mdx>
    <mdx n="0" f="v">
      <t c="5" si="25" fc="00008000">
        <n x="72"/>
        <n x="10"/>
        <n x="29"/>
        <n x="28"/>
        <n x="52"/>
      </t>
    </mdx>
    <mdx n="0" f="v">
      <t c="5" si="25" fc="00008000">
        <n x="72"/>
        <n x="9"/>
        <n x="29"/>
        <n x="28"/>
        <n x="52"/>
      </t>
    </mdx>
    <mdx n="0" f="v">
      <t c="5" si="25" fc="00008000">
        <n x="72"/>
        <n x="8"/>
        <n x="29"/>
        <n x="28"/>
        <n x="52"/>
      </t>
    </mdx>
    <mdx n="0" f="m">
      <t c="1">
        <n x="73"/>
      </t>
    </mdx>
    <mdx n="0" f="v">
      <t c="5" si="25" fc="00000080">
        <n x="73"/>
        <n x="11"/>
        <n x="29"/>
        <n x="28"/>
        <n x="52"/>
      </t>
    </mdx>
    <mdx n="0" f="v">
      <t c="5" si="25" fc="00008000">
        <n x="73"/>
        <n x="10"/>
        <n x="29"/>
        <n x="28"/>
        <n x="52"/>
      </t>
    </mdx>
    <mdx n="0" f="v">
      <t c="5" si="25" fc="00008000">
        <n x="73"/>
        <n x="9"/>
        <n x="29"/>
        <n x="28"/>
        <n x="52"/>
      </t>
    </mdx>
    <mdx n="0" f="v">
      <t c="5" si="25" fc="00404040">
        <n x="73"/>
        <n x="8"/>
        <n x="29"/>
        <n x="28"/>
        <n x="52"/>
      </t>
    </mdx>
    <mdx n="0" f="m">
      <t c="1">
        <n x="74"/>
      </t>
    </mdx>
    <mdx n="0" f="v">
      <t c="5" si="25" fc="00000080">
        <n x="74"/>
        <n x="11"/>
        <n x="29"/>
        <n x="28"/>
        <n x="52"/>
      </t>
    </mdx>
    <mdx n="0" f="v">
      <t c="5" si="25" fc="00000080">
        <n x="74"/>
        <n x="10"/>
        <n x="29"/>
        <n x="28"/>
        <n x="52"/>
      </t>
    </mdx>
    <mdx n="0" f="v">
      <t c="5" si="25" fc="00000080">
        <n x="74"/>
        <n x="9"/>
        <n x="29"/>
        <n x="28"/>
        <n x="52"/>
      </t>
    </mdx>
    <mdx n="0" f="v">
      <t c="5" si="25" fc="00000080">
        <n x="74"/>
        <n x="8"/>
        <n x="29"/>
        <n x="28"/>
        <n x="52"/>
      </t>
    </mdx>
    <mdx n="0" f="m">
      <t c="1">
        <n x="75"/>
      </t>
    </mdx>
    <mdx n="0" f="v">
      <t c="5" si="25" fc="00008000">
        <n x="75"/>
        <n x="11"/>
        <n x="29"/>
        <n x="28"/>
        <n x="52"/>
      </t>
    </mdx>
    <mdx n="0" f="v">
      <t c="5" si="25" fc="00008000">
        <n x="75"/>
        <n x="10"/>
        <n x="29"/>
        <n x="28"/>
        <n x="52"/>
      </t>
    </mdx>
    <mdx n="0" f="v">
      <t c="5" si="25" fc="00008000">
        <n x="75"/>
        <n x="9"/>
        <n x="29"/>
        <n x="28"/>
        <n x="52"/>
      </t>
    </mdx>
    <mdx n="0" f="v">
      <t c="5" si="25" fc="00008000">
        <n x="75"/>
        <n x="8"/>
        <n x="29"/>
        <n x="28"/>
        <n x="52"/>
      </t>
    </mdx>
    <mdx n="0" f="v">
      <t c="5" si="25" bc="00B4F0FF" fc="00008000">
        <n x="26"/>
        <n x="13"/>
        <n x="29"/>
        <n x="28"/>
        <n x="52"/>
      </t>
    </mdx>
    <mdx n="0" f="v">
      <t c="5" si="25" bc="00B4F0FF" fc="00008000">
        <n x="26"/>
        <n x="12"/>
        <n x="29"/>
        <n x="28"/>
        <n x="52"/>
      </t>
    </mdx>
    <mdx n="0" f="v">
      <t c="5" si="25" bc="00B4F0FF" fc="00008000">
        <n x="26"/>
        <n x="11"/>
        <n x="29"/>
        <n x="28"/>
        <n x="52"/>
      </t>
    </mdx>
    <mdx n="0" f="v">
      <t c="5" si="25" bc="00B4F0FF" fc="00008000">
        <n x="26"/>
        <n x="10"/>
        <n x="29"/>
        <n x="28"/>
        <n x="52"/>
      </t>
    </mdx>
    <mdx n="0" f="v">
      <t c="5" si="25" bc="00B4F0FF" fc="00008000">
        <n x="26"/>
        <n x="9"/>
        <n x="29"/>
        <n x="28"/>
        <n x="52"/>
      </t>
    </mdx>
    <mdx n="0" f="v">
      <t c="5" si="25" bc="00B4F0FF" fc="00008000">
        <n x="26"/>
        <n x="8"/>
        <n x="29"/>
        <n x="28"/>
        <n x="52"/>
      </t>
    </mdx>
    <mdx n="0" f="m">
      <t c="1">
        <n x="76"/>
      </t>
    </mdx>
    <mdx n="0" f="m">
      <t c="1">
        <n x="77"/>
      </t>
    </mdx>
    <mdx n="0" f="m">
      <t c="1">
        <n x="78"/>
      </t>
    </mdx>
    <mdx n="0" f="m">
      <t c="1">
        <n x="79"/>
      </t>
    </mdx>
    <mdx n="0" f="m">
      <t c="1">
        <n x="81"/>
      </t>
    </mdx>
    <mdx n="0" f="m">
      <t c="1">
        <n x="82"/>
      </t>
    </mdx>
    <mdx n="0" f="m">
      <t c="1">
        <n x="83"/>
      </t>
    </mdx>
    <mdx n="0" f="m">
      <t c="1">
        <n x="84"/>
      </t>
    </mdx>
    <mdx n="0" f="m">
      <t c="1">
        <n x="85"/>
      </t>
    </mdx>
    <mdx n="0" f="m">
      <t c="1">
        <n x="86"/>
      </t>
    </mdx>
    <mdx n="0" f="m">
      <t c="1">
        <n x="87"/>
      </t>
    </mdx>
    <mdx n="0" f="m">
      <t c="1">
        <n x="88"/>
      </t>
    </mdx>
    <mdx n="0" f="m">
      <t c="1">
        <n x="89"/>
      </t>
    </mdx>
    <mdx n="0" f="m">
      <t c="1">
        <n x="90"/>
      </t>
    </mdx>
    <mdx n="0" f="m">
      <t c="1">
        <n x="91"/>
      </t>
    </mdx>
    <mdx n="0" f="m">
      <t c="1">
        <n x="92"/>
      </t>
    </mdx>
    <mdx n="0" f="m">
      <t c="1">
        <n x="93"/>
      </t>
    </mdx>
    <mdx n="0" f="m">
      <t c="1">
        <n x="94"/>
      </t>
    </mdx>
    <mdx n="0" f="m">
      <t c="1">
        <n x="95"/>
      </t>
    </mdx>
    <mdx n="0" f="m">
      <t c="1">
        <n x="96"/>
      </t>
    </mdx>
    <mdx n="0" f="m">
      <t c="1">
        <n x="97"/>
      </t>
    </mdx>
    <mdx n="0" f="m">
      <t c="1">
        <n x="98"/>
      </t>
    </mdx>
    <mdx n="0" f="m">
      <t c="1">
        <n x="99"/>
      </t>
    </mdx>
    <mdx n="0" f="m">
      <t c="1">
        <n x="100"/>
      </t>
    </mdx>
    <mdx n="0" f="m">
      <t c="1">
        <n x="101"/>
      </t>
    </mdx>
    <mdx n="0" f="m">
      <t c="1">
        <n x="102"/>
      </t>
    </mdx>
    <mdx n="0" f="m">
      <t c="1">
        <n x="103"/>
      </t>
    </mdx>
    <mdx n="0" f="m">
      <t c="1">
        <n x="104"/>
      </t>
    </mdx>
    <mdx n="0" f="m">
      <t c="1">
        <n x="105"/>
      </t>
    </mdx>
    <mdx n="0" f="m">
      <t c="1">
        <n x="106"/>
      </t>
    </mdx>
    <mdx n="0" f="m">
      <t c="1">
        <n x="107"/>
      </t>
    </mdx>
    <mdx n="0" f="m">
      <t c="1">
        <n x="108"/>
      </t>
    </mdx>
    <mdx n="0" f="m">
      <t c="1">
        <n x="109"/>
      </t>
    </mdx>
    <mdx n="0" f="m">
      <t c="1">
        <n x="110"/>
      </t>
    </mdx>
    <mdx n="0" f="m">
      <t c="1">
        <n x="111"/>
      </t>
    </mdx>
    <mdx n="0" f="v">
      <t c="4" si="25" fc="00404040">
        <n x="100"/>
        <n x="13"/>
        <n x="29"/>
        <n x="28"/>
      </t>
    </mdx>
    <mdx n="0" f="v">
      <t c="5" si="25" fc="00008000">
        <n x="90"/>
        <n x="13"/>
        <n x="29"/>
        <n x="28"/>
        <n x="52"/>
      </t>
    </mdx>
    <mdx n="0" f="v">
      <t c="5" si="25" fc="00008000">
        <n x="96"/>
        <n x="13"/>
        <n x="29"/>
        <n x="28"/>
        <n x="52"/>
      </t>
    </mdx>
    <mdx n="0" f="v">
      <t c="5" si="25" fc="00000080">
        <n x="97"/>
        <n x="12"/>
        <n x="29"/>
        <n x="28"/>
        <n x="52"/>
      </t>
    </mdx>
    <mdx n="0" f="v">
      <t c="5" si="25" fc="00008000">
        <n x="87"/>
        <n x="13"/>
        <n x="29"/>
        <n x="28"/>
        <n x="52"/>
      </t>
    </mdx>
    <mdx n="0" f="v">
      <t c="5" si="25" fc="00008000">
        <n x="111"/>
        <n x="13"/>
        <n x="29"/>
        <n x="28"/>
        <n x="52"/>
      </t>
    </mdx>
    <mdx n="0" f="v">
      <t c="5" si="25" fc="00008000">
        <n x="99"/>
        <n x="12"/>
        <n x="29"/>
        <n x="28"/>
        <n x="52"/>
      </t>
    </mdx>
    <mdx n="0" f="v">
      <t c="5" si="25" fc="00000080">
        <n x="110"/>
        <n x="12"/>
        <n x="29"/>
        <n x="28"/>
        <n x="52"/>
      </t>
    </mdx>
    <mdx n="0" f="v">
      <t c="5" si="25" fc="00008000">
        <n x="82"/>
        <n x="12"/>
        <n x="29"/>
        <n x="28"/>
        <n x="52"/>
      </t>
    </mdx>
    <mdx n="0" f="v">
      <t c="5" si="25" fc="00008000">
        <n x="111"/>
        <n x="12"/>
        <n x="29"/>
        <n x="28"/>
        <n x="52"/>
      </t>
    </mdx>
    <mdx n="0" f="v">
      <t c="4" si="25" fc="00000080">
        <n x="92"/>
        <n x="13"/>
        <n x="29"/>
        <n x="28"/>
      </t>
    </mdx>
    <mdx n="0" f="v">
      <t c="5" si="25" fc="00008000">
        <n x="103"/>
        <n x="13"/>
        <n x="29"/>
        <n x="28"/>
        <n x="52"/>
      </t>
    </mdx>
    <mdx n="0" f="v">
      <t c="4" si="25" fc="00404040">
        <n x="106"/>
        <n x="13"/>
        <n x="29"/>
        <n x="28"/>
      </t>
    </mdx>
    <mdx n="0" f="v">
      <t c="5" si="25" fc="00404040">
        <n x="88"/>
        <n x="12"/>
        <n x="29"/>
        <n x="28"/>
        <n x="52"/>
      </t>
    </mdx>
    <mdx n="0" f="v">
      <t c="5" si="25" fc="00008000">
        <n x="96"/>
        <n x="12"/>
        <n x="29"/>
        <n x="28"/>
        <n x="52"/>
      </t>
    </mdx>
    <mdx n="0" f="v">
      <t c="5" si="25" fc="00008000">
        <n x="95"/>
        <n x="13"/>
        <n x="29"/>
        <n x="28"/>
        <n x="52"/>
      </t>
    </mdx>
    <mdx n="0" f="v">
      <t c="5" si="25" fc="00008000">
        <n x="91"/>
        <n x="13"/>
        <n x="29"/>
        <n x="28"/>
        <n x="52"/>
      </t>
    </mdx>
    <mdx n="0" f="v">
      <t c="4" si="25" fc="00404040">
        <n x="100"/>
        <n x="12"/>
        <n x="29"/>
        <n x="28"/>
      </t>
    </mdx>
    <mdx n="0" f="v">
      <t c="5" si="25" fc="00008000">
        <n x="87"/>
        <n x="12"/>
        <n x="29"/>
        <n x="28"/>
        <n x="52"/>
      </t>
    </mdx>
    <mdx n="0" f="v">
      <t c="5" si="25" fc="00008000">
        <n x="89"/>
        <n x="13"/>
        <n x="29"/>
        <n x="28"/>
        <n x="52"/>
      </t>
    </mdx>
    <mdx n="0" f="v">
      <t c="5" si="25" fc="00000080">
        <n x="97"/>
        <n x="13"/>
        <n x="29"/>
        <n x="28"/>
        <n x="52"/>
      </t>
    </mdx>
    <mdx n="0" f="v">
      <t c="5" si="25" fc="00404040">
        <n x="98"/>
        <n x="13"/>
        <n x="29"/>
        <n x="28"/>
        <n x="52"/>
      </t>
    </mdx>
    <mdx n="0" f="v">
      <t c="5" si="25" fc="00404040">
        <n x="98"/>
        <n x="12"/>
        <n x="29"/>
        <n x="28"/>
        <n x="52"/>
      </t>
    </mdx>
    <mdx n="0" f="v">
      <t c="5" si="25" fc="00008000">
        <n x="94"/>
        <n x="13"/>
        <n x="29"/>
        <n x="28"/>
        <n x="52"/>
      </t>
    </mdx>
    <mdx n="0" f="v">
      <t c="5" si="25" fc="00008000">
        <n x="101"/>
        <n x="13"/>
        <n x="29"/>
        <n x="28"/>
        <n x="52"/>
      </t>
    </mdx>
    <mdx n="0" f="v">
      <t c="5" si="25" fc="00008000">
        <n x="90"/>
        <n x="12"/>
        <n x="29"/>
        <n x="28"/>
        <n x="52"/>
      </t>
    </mdx>
    <mdx n="0" f="v">
      <t c="5" si="25" fc="00008000">
        <n x="95"/>
        <n x="12"/>
        <n x="29"/>
        <n x="28"/>
        <n x="52"/>
      </t>
    </mdx>
    <mdx n="0" f="v">
      <t c="4" si="25" fc="00404040">
        <n x="106"/>
        <n x="12"/>
        <n x="29"/>
        <n x="28"/>
      </t>
    </mdx>
    <mdx n="0" f="v">
      <t c="5" si="25" fc="00008000">
        <n x="91"/>
        <n x="12"/>
        <n x="29"/>
        <n x="28"/>
        <n x="52"/>
      </t>
    </mdx>
    <mdx n="0" f="v">
      <t c="4" si="25" fc="00008000">
        <n x="83"/>
        <n x="12"/>
        <n x="29"/>
        <n x="28"/>
      </t>
    </mdx>
    <mdx n="0" f="v">
      <t c="5" si="25" fc="00404040">
        <n x="104"/>
        <n x="13"/>
        <n x="29"/>
        <n x="28"/>
        <n x="52"/>
      </t>
    </mdx>
    <mdx n="0" f="v">
      <t c="5" si="25" fc="00008000">
        <n x="101"/>
        <n x="12"/>
        <n x="29"/>
        <n x="28"/>
        <n x="52"/>
      </t>
    </mdx>
    <mdx n="0" f="v">
      <t c="5" si="25" fc="00008000">
        <n x="105"/>
        <n x="13"/>
        <n x="29"/>
        <n x="28"/>
        <n x="52"/>
      </t>
    </mdx>
    <mdx n="0" f="v">
      <t c="5" si="25" fc="00000080">
        <n x="105"/>
        <n x="12"/>
        <n x="29"/>
        <n x="28"/>
        <n x="52"/>
      </t>
    </mdx>
    <mdx n="0" f="v">
      <t c="5" si="25" fc="00404040">
        <n x="88"/>
        <n x="13"/>
        <n x="29"/>
        <n x="28"/>
        <n x="52"/>
      </t>
    </mdx>
    <mdx n="0" f="v">
      <t c="4" si="25" fc="00008000">
        <n x="102"/>
        <n x="13"/>
        <n x="29"/>
        <n x="28"/>
      </t>
    </mdx>
    <mdx n="0" f="v">
      <t c="5" si="25" fc="00008000">
        <n x="84"/>
        <n x="12"/>
        <n x="29"/>
        <n x="28"/>
        <n x="52"/>
      </t>
    </mdx>
    <mdx n="0" f="v">
      <t c="5" si="25" fc="00008000">
        <n x="86"/>
        <n x="13"/>
        <n x="29"/>
        <n x="28"/>
        <n x="52"/>
      </t>
    </mdx>
    <mdx n="0" f="v">
      <t c="5" si="25" fc="00008000">
        <n x="99"/>
        <n x="13"/>
        <n x="29"/>
        <n x="28"/>
        <n x="52"/>
      </t>
    </mdx>
    <mdx n="0" f="v">
      <t c="5" si="25" fc="00008000">
        <n x="109"/>
        <n x="13"/>
        <n x="29"/>
        <n x="28"/>
        <n x="52"/>
      </t>
    </mdx>
    <mdx n="0" f="v">
      <t c="4" si="25" fc="00000080">
        <n x="92"/>
        <n x="12"/>
        <n x="29"/>
        <n x="28"/>
      </t>
    </mdx>
    <mdx n="0" f="v">
      <t c="5" si="25" fc="00008000">
        <n x="81"/>
        <n x="13"/>
        <n x="29"/>
        <n x="28"/>
        <n x="52"/>
      </t>
    </mdx>
    <mdx n="0" f="v">
      <t c="4" si="25" fc="00008000">
        <n x="102"/>
        <n x="12"/>
        <n x="29"/>
        <n x="28"/>
      </t>
    </mdx>
    <mdx n="0" f="v">
      <t c="4" si="25" fc="00008000">
        <n x="83"/>
        <n x="13"/>
        <n x="29"/>
        <n x="28"/>
      </t>
    </mdx>
    <mdx n="0" f="v">
      <t c="5" si="25" fc="00404040">
        <n x="93"/>
        <n x="10"/>
        <n x="29"/>
        <n x="28"/>
        <n x="52"/>
      </t>
    </mdx>
    <mdx n="0" f="v">
      <t c="5" si="25" fc="00404040">
        <n x="93"/>
        <n x="9"/>
        <n x="29"/>
        <n x="28"/>
        <n x="52"/>
      </t>
    </mdx>
    <mdx n="0" f="v">
      <t c="5" si="25" fc="00404040">
        <n x="93"/>
        <n x="8"/>
        <n x="29"/>
        <n x="28"/>
        <n x="52"/>
      </t>
    </mdx>
    <mdx n="0" f="v">
      <t c="5" si="25" fc="00008000">
        <n x="82"/>
        <n x="13"/>
        <n x="29"/>
        <n x="28"/>
        <n x="52"/>
      </t>
    </mdx>
    <mdx n="0" f="v">
      <t c="5" si="25" fc="00008000">
        <n x="89"/>
        <n x="12"/>
        <n x="29"/>
        <n x="28"/>
        <n x="52"/>
      </t>
    </mdx>
    <mdx n="0" f="v">
      <t c="5" si="25" fc="00008000">
        <n x="109"/>
        <n x="12"/>
        <n x="29"/>
        <n x="28"/>
        <n x="52"/>
      </t>
    </mdx>
    <mdx n="0" f="v">
      <t c="5" si="25" fc="00000080">
        <n x="93"/>
        <n x="12"/>
        <n x="29"/>
        <n x="28"/>
        <n x="52"/>
      </t>
    </mdx>
    <mdx n="0" f="v">
      <t c="5" si="25" fc="00008000">
        <n x="81"/>
        <n x="12"/>
        <n x="29"/>
        <n x="28"/>
        <n x="52"/>
      </t>
    </mdx>
    <mdx n="0" f="v">
      <t c="5" si="25" fc="00008000">
        <n x="94"/>
        <n x="12"/>
        <n x="29"/>
        <n x="28"/>
        <n x="52"/>
      </t>
    </mdx>
    <mdx n="0" f="v">
      <t c="5" si="25" fc="00404040">
        <n x="104"/>
        <n x="12"/>
        <n x="29"/>
        <n x="28"/>
        <n x="52"/>
      </t>
    </mdx>
    <mdx n="0" f="v">
      <t c="5" si="25" fc="00404040">
        <n x="93"/>
        <n x="11"/>
        <n x="29"/>
        <n x="28"/>
        <n x="52"/>
      </t>
    </mdx>
    <mdx n="0" f="v">
      <t c="5" si="25" fc="00000080">
        <n x="93"/>
        <n x="13"/>
        <n x="29"/>
        <n x="28"/>
        <n x="52"/>
      </t>
    </mdx>
    <mdx n="0" f="v">
      <t c="5" si="25" fc="00008000">
        <n x="86"/>
        <n x="12"/>
        <n x="29"/>
        <n x="28"/>
        <n x="52"/>
      </t>
    </mdx>
    <mdx n="0" f="v">
      <t c="5" si="25" fc="00008000">
        <n x="84"/>
        <n x="13"/>
        <n x="29"/>
        <n x="28"/>
        <n x="52"/>
      </t>
    </mdx>
    <mdx n="0" f="v">
      <t c="5" si="25" fc="00008000">
        <n x="103"/>
        <n x="12"/>
        <n x="29"/>
        <n x="28"/>
        <n x="52"/>
      </t>
    </mdx>
    <mdx n="0" f="v">
      <t c="5" si="25" fc="00008000">
        <n x="85"/>
        <n x="12"/>
        <n x="29"/>
        <n x="28"/>
        <n x="52"/>
      </t>
    </mdx>
    <mdx n="0" f="v">
      <t c="5" si="25" fc="00008000">
        <n x="85"/>
        <n x="13"/>
        <n x="29"/>
        <n x="28"/>
        <n x="52"/>
      </t>
    </mdx>
    <mdx n="0" f="v">
      <t c="5" si="25" fc="00000080">
        <n x="110"/>
        <n x="13"/>
        <n x="29"/>
        <n x="28"/>
        <n x="52"/>
      </t>
    </mdx>
    <mdx n="0" f="m">
      <t c="1">
        <n x="112"/>
      </t>
    </mdx>
    <mdx n="0" f="v">
      <t c="5" si="25" bc="00B4F0FF" fc="00008000">
        <n x="11"/>
        <n x="17"/>
        <n x="29"/>
        <n x="28"/>
        <n x="52"/>
      </t>
    </mdx>
    <mdx n="0" f="v">
      <t c="5" si="25" bc="00B4F0FF" fc="00000080">
        <n x="11"/>
        <n x="2"/>
        <n x="30"/>
        <n x="28"/>
        <n x="52"/>
      </t>
    </mdx>
    <mdx n="0" f="v">
      <t c="5" si="25" bc="00B4F0FF" fc="00008000">
        <n x="11"/>
        <n x="2"/>
        <n x="32"/>
        <n x="28"/>
        <n x="52"/>
      </t>
    </mdx>
    <mdx n="0" f="v">
      <t c="5" si="25" bc="00B4F0FF" fc="00008000">
        <n x="11"/>
        <n x="22"/>
        <n x="29"/>
        <n x="28"/>
        <n x="52"/>
      </t>
    </mdx>
    <mdx n="0" f="v">
      <t c="5" si="25" bc="00B4F0FF" fc="00008000">
        <n x="11"/>
        <n x="2"/>
        <n x="29"/>
        <n x="28"/>
        <n x="52"/>
      </t>
    </mdx>
    <mdx n="0" f="v">
      <t c="5" si="25" bc="00B4F0FF" fc="00008000">
        <n x="11"/>
        <n x="2"/>
        <n x="34"/>
        <n x="28"/>
        <n x="52"/>
      </t>
    </mdx>
    <mdx n="0" f="v">
      <t c="5" si="25" bc="00B4F0FF" fc="00008000">
        <n x="11"/>
        <n x="2"/>
        <n x="42"/>
        <n x="28"/>
        <n x="52"/>
      </t>
    </mdx>
    <mdx n="0" f="v">
      <t c="5" si="25" bc="00B4F0FF" fc="00008000">
        <n x="11"/>
        <n x="2"/>
        <n x="46"/>
        <n x="28"/>
        <n x="52"/>
      </t>
    </mdx>
    <mdx n="0" f="v">
      <t c="5" si="25" bc="00B4F0FF" fc="00008000">
        <n x="11"/>
        <n x="2"/>
        <n x="33"/>
        <n x="28"/>
        <n x="52"/>
      </t>
    </mdx>
    <mdx n="0" f="v">
      <t c="5" si="25" bc="00B4F0FF" fc="00008000">
        <n x="11"/>
        <n x="2"/>
        <n x="31"/>
        <n x="28"/>
        <n x="52"/>
      </t>
    </mdx>
    <mdx n="0" f="v">
      <t c="5" si="25" bc="00B4F0FF" fc="00008000">
        <n x="11"/>
        <n x="2"/>
        <n x="39"/>
        <n x="28"/>
        <n x="52"/>
      </t>
    </mdx>
    <mdx n="0" f="v">
      <t c="5" si="25" bc="00B4F0FF" fc="00008000">
        <n x="11"/>
        <n x="2"/>
        <n x="45"/>
        <n x="28"/>
        <n x="52"/>
      </t>
    </mdx>
    <mdx n="0" f="v">
      <t c="5" si="25" bc="00B4F0FF" fc="00008000">
        <n x="11"/>
        <n x="2"/>
        <n x="38"/>
        <n x="28"/>
        <n x="52"/>
      </t>
    </mdx>
    <mdx n="0" f="v">
      <t c="5" si="25" bc="00B4F0FF" fc="00008000">
        <n x="11"/>
        <n x="2"/>
        <n x="40"/>
        <n x="28"/>
        <n x="52"/>
      </t>
    </mdx>
    <mdx n="0" f="v">
      <t c="5" si="25" bc="00B4F0FF" fc="00008000">
        <n x="11"/>
        <n x="2"/>
        <n x="47"/>
        <n x="28"/>
        <n x="52"/>
      </t>
    </mdx>
    <mdx n="0" f="v">
      <t c="5" si="25" bc="00B4F0FF" fc="00008000">
        <n x="11"/>
        <n x="2"/>
        <n x="44"/>
        <n x="28"/>
        <n x="52"/>
      </t>
    </mdx>
    <mdx n="0" f="v">
      <t c="5" si="25" bc="00B4F0FF" fc="00008000">
        <n x="11"/>
        <n x="18"/>
        <n x="34"/>
        <n x="28"/>
        <n x="52"/>
      </t>
    </mdx>
    <mdx n="0" f="v">
      <t c="5" si="25" bc="00B4F0FF" fc="00008000">
        <n x="11"/>
        <n x="17"/>
        <n x="40"/>
        <n x="28"/>
        <n x="52"/>
      </t>
    </mdx>
    <mdx n="0" f="v">
      <t c="5" si="25" bc="00B4F0FF" fc="00008000">
        <n x="11"/>
        <n x="18"/>
        <n x="36"/>
        <n x="28"/>
        <n x="52"/>
      </t>
    </mdx>
    <mdx n="0" f="v">
      <t c="5" si="25" bc="00B4F0FF" fc="00404040">
        <n x="11"/>
        <n x="20"/>
        <n x="43"/>
        <n x="28"/>
        <n x="52"/>
      </t>
    </mdx>
    <mdx n="0" f="v">
      <t c="5" si="25" bc="00B4F0FF" fc="00008000">
        <n x="11"/>
        <n x="21"/>
        <n x="29"/>
        <n x="28"/>
        <n x="52"/>
      </t>
    </mdx>
    <mdx n="0" f="v">
      <t c="5" si="25" bc="00B4F0FF" fc="00404040">
        <n x="11"/>
        <n x="17"/>
        <n x="37"/>
        <n x="28"/>
        <n x="52"/>
      </t>
    </mdx>
    <mdx n="0" f="v">
      <t c="5" si="25" bc="00B4F0FF" fc="00404040">
        <n x="11"/>
        <n x="20"/>
        <n x="41"/>
        <n x="28"/>
        <n x="52"/>
      </t>
    </mdx>
    <mdx n="0" f="v">
      <t c="5" si="25" bc="00B4F0FF" fc="00404040">
        <n x="11"/>
        <n x="20"/>
        <n x="40"/>
        <n x="28"/>
        <n x="52"/>
      </t>
    </mdx>
    <mdx n="0" f="v">
      <t c="5" si="25" bc="00B4F0FF" fc="00008000">
        <n x="11"/>
        <n x="21"/>
        <n x="34"/>
        <n x="28"/>
        <n x="52"/>
      </t>
    </mdx>
    <mdx n="0" f="v">
      <t c="5" si="25" bc="00B4F0FF" fc="00404040">
        <n x="11"/>
        <n x="20"/>
        <n x="48"/>
        <n x="28"/>
        <n x="52"/>
      </t>
    </mdx>
    <mdx n="0" f="v">
      <t c="5" si="25" bc="00B4F0FF" fc="00008000">
        <n x="11"/>
        <n x="18"/>
        <n x="42"/>
        <n x="28"/>
        <n x="52"/>
      </t>
    </mdx>
    <mdx n="0" f="v">
      <t c="5" si="25" bc="00B4F0FF" fc="00008000">
        <n x="11"/>
        <n x="17"/>
        <n x="42"/>
        <n x="28"/>
        <n x="52"/>
      </t>
    </mdx>
    <mdx n="0" f="v">
      <t c="5" si="25" bc="00B4F0FF" fc="00404040">
        <n x="11"/>
        <n x="17"/>
        <n x="41"/>
        <n x="28"/>
        <n x="52"/>
      </t>
    </mdx>
    <mdx n="0" f="v">
      <t c="5" si="25" bc="00B4F0FF" fc="00008000">
        <n x="11"/>
        <n x="21"/>
        <n x="40"/>
        <n x="28"/>
        <n x="52"/>
      </t>
    </mdx>
    <mdx n="0" f="v">
      <t c="5" si="25" bc="00B4F0FF" fc="00008000">
        <n x="11"/>
        <n x="20"/>
        <n x="42"/>
        <n x="28"/>
        <n x="52"/>
      </t>
    </mdx>
    <mdx n="0" f="v">
      <t c="5" si="25" bc="00B4F0FF" fc="00008000">
        <n x="11"/>
        <n x="18"/>
        <n x="46"/>
        <n x="28"/>
        <n x="52"/>
      </t>
    </mdx>
    <mdx n="0" f="v">
      <t c="5" si="25" bc="00B4F0FF" fc="00008000">
        <n x="11"/>
        <n x="21"/>
        <n x="38"/>
        <n x="28"/>
        <n x="52"/>
      </t>
    </mdx>
    <mdx n="0" f="v">
      <t c="5" si="25" bc="00B4F0FF" fc="00008000">
        <n x="11"/>
        <n x="20"/>
        <n x="29"/>
        <n x="28"/>
        <n x="52"/>
      </t>
    </mdx>
    <mdx n="0" f="v">
      <t c="5" si="25" bc="00B4F0FF" fc="00008000">
        <n x="11"/>
        <n x="18"/>
        <n x="47"/>
        <n x="28"/>
        <n x="52"/>
      </t>
    </mdx>
    <mdx n="0" f="v">
      <t c="5" si="25" bc="00B4F0FF" fc="00008000">
        <n x="11"/>
        <n x="17"/>
        <n x="34"/>
        <n x="28"/>
        <n x="52"/>
      </t>
    </mdx>
    <mdx n="0" f="v">
      <t c="5" si="25" bc="00B4F0FF" fc="00404040">
        <n x="11"/>
        <n x="21"/>
        <n x="43"/>
        <n x="28"/>
        <n x="52"/>
      </t>
    </mdx>
    <mdx n="0" f="v">
      <t c="5" si="25" bc="00B4F0FF" fc="00404040">
        <n x="11"/>
        <n x="17"/>
        <n x="43"/>
        <n x="28"/>
        <n x="52"/>
      </t>
    </mdx>
    <mdx n="0" f="v">
      <t c="5" si="25" bc="00B4F0FF" fc="00404040">
        <n x="11"/>
        <n x="20"/>
        <n x="33"/>
        <n x="28"/>
        <n x="52"/>
      </t>
    </mdx>
    <mdx n="0" f="v">
      <t c="5" si="25" bc="00B4F0FF" fc="00008000">
        <n x="11"/>
        <n x="17"/>
        <n x="33"/>
        <n x="28"/>
        <n x="52"/>
      </t>
    </mdx>
    <mdx n="0" f="v">
      <t c="5" si="25" bc="00B4F0FF" fc="00008000">
        <n x="11"/>
        <n x="21"/>
        <n x="33"/>
        <n x="28"/>
        <n x="52"/>
      </t>
    </mdx>
    <mdx n="0" f="v">
      <t c="5" si="25" bc="00B4F0FF" fc="00008000">
        <n x="11"/>
        <n x="20"/>
        <n x="31"/>
        <n x="28"/>
        <n x="52"/>
      </t>
    </mdx>
    <mdx n="0" f="v">
      <t c="5" si="25" bc="00B4F0FF" fc="00404040">
        <n x="11"/>
        <n x="18"/>
        <n x="43"/>
        <n x="28"/>
        <n x="52"/>
      </t>
    </mdx>
    <mdx n="0" f="v">
      <t c="5" si="25" bc="00B4F0FF" fc="00008000">
        <n x="11"/>
        <n x="18"/>
        <n x="44"/>
        <n x="28"/>
        <n x="52"/>
      </t>
    </mdx>
    <mdx n="0" f="v">
      <t c="5" si="25" bc="00B4F0FF" fc="00008000">
        <n x="11"/>
        <n x="18"/>
        <n x="33"/>
        <n x="28"/>
        <n x="52"/>
      </t>
    </mdx>
    <mdx n="0" f="v">
      <t c="5" si="25" bc="00B4F0FF" fc="00008000">
        <n x="11"/>
        <n x="18"/>
        <n x="29"/>
        <n x="28"/>
        <n x="52"/>
      </t>
    </mdx>
    <mdx n="0" f="v">
      <t c="5" si="25" bc="00B4F0FF" fc="00404040">
        <n x="11"/>
        <n x="18"/>
        <n x="37"/>
        <n x="28"/>
        <n x="52"/>
      </t>
    </mdx>
    <mdx n="0" f="v">
      <t c="5" si="25" bc="00B4F0FF" fc="00008000">
        <n x="11"/>
        <n x="18"/>
        <n x="31"/>
        <n x="28"/>
        <n x="52"/>
      </t>
    </mdx>
    <mdx n="0" f="v">
      <t c="5" si="25" bc="00B4F0FF" fc="00008000">
        <n x="11"/>
        <n x="21"/>
        <n x="44"/>
        <n x="28"/>
        <n x="52"/>
      </t>
    </mdx>
    <mdx n="0" f="v">
      <t c="5" si="25" bc="00B4F0FF" fc="00008000">
        <n x="11"/>
        <n x="20"/>
        <n x="46"/>
        <n x="28"/>
        <n x="52"/>
      </t>
    </mdx>
    <mdx n="0" f="v">
      <t c="5" si="25" bc="00B4F0FF" fc="00008000">
        <n x="11"/>
        <n x="20"/>
        <n x="47"/>
        <n x="28"/>
        <n x="52"/>
      </t>
    </mdx>
    <mdx n="0" f="v">
      <t c="5" si="25" bc="00B4F0FF" fc="00008000">
        <n x="11"/>
        <n x="18"/>
        <n x="32"/>
        <n x="28"/>
        <n x="52"/>
      </t>
    </mdx>
    <mdx n="0" f="v">
      <t c="5" si="25" bc="00B4F0FF" fc="00008000">
        <n x="11"/>
        <n x="17"/>
        <n x="44"/>
        <n x="28"/>
        <n x="52"/>
      </t>
    </mdx>
    <mdx n="0" f="v">
      <t c="5" si="25" bc="00B4F0FF" fc="00404040">
        <n x="11"/>
        <n x="17"/>
        <n x="48"/>
        <n x="28"/>
        <n x="52"/>
      </t>
    </mdx>
    <mdx n="0" f="v">
      <t c="5" si="25" bc="00B4F0FF" fc="00008000">
        <n x="11"/>
        <n x="21"/>
        <n x="46"/>
        <n x="28"/>
        <n x="52"/>
      </t>
    </mdx>
    <mdx n="0" f="v">
      <t c="5" si="25" bc="00B4F0FF" fc="00008000">
        <n x="11"/>
        <n x="21"/>
        <n x="32"/>
        <n x="28"/>
        <n x="52"/>
      </t>
    </mdx>
    <mdx n="0" f="v">
      <t c="5" si="25" bc="00B4F0FF" fc="00404040">
        <n x="11"/>
        <n x="19"/>
        <n x="48"/>
        <n x="28"/>
        <n x="52"/>
      </t>
    </mdx>
    <mdx n="0" f="v">
      <t c="5" si="25" bc="00B4F0FF" fc="00008000">
        <n x="11"/>
        <n x="17"/>
        <n x="47"/>
        <n x="28"/>
        <n x="52"/>
      </t>
    </mdx>
    <mdx n="0" f="v">
      <t c="5" si="25" bc="00B4F0FF" fc="00008000">
        <n x="11"/>
        <n x="18"/>
        <n x="38"/>
        <n x="28"/>
        <n x="52"/>
      </t>
    </mdx>
    <mdx n="0" f="v">
      <t c="5" si="25" bc="00B4F0FF" fc="00008000">
        <n x="11"/>
        <n x="20"/>
        <n x="34"/>
        <n x="28"/>
        <n x="52"/>
      </t>
    </mdx>
    <mdx n="0" f="v">
      <t c="5" si="25" bc="00B4F0FF" fc="00008000">
        <n x="11"/>
        <n x="20"/>
        <n x="30"/>
        <n x="28"/>
        <n x="52"/>
      </t>
    </mdx>
    <mdx n="0" f="v">
      <t c="5" si="25" bc="00B4F0FF" fc="00404040">
        <n x="11"/>
        <n x="19"/>
        <n x="42"/>
        <n x="28"/>
        <n x="52"/>
      </t>
    </mdx>
    <mdx n="0" f="v">
      <t c="5" si="25" bc="00B4F0FF" fc="00008000">
        <n x="11"/>
        <n x="22"/>
        <n x="47"/>
        <n x="28"/>
        <n x="52"/>
      </t>
    </mdx>
    <mdx n="0" f="v">
      <t c="5" si="25" bc="00B4F0FF" fc="00008000">
        <n x="11"/>
        <n x="20"/>
        <n x="44"/>
        <n x="28"/>
        <n x="52"/>
      </t>
    </mdx>
    <mdx n="0" f="v">
      <t c="5" si="25" bc="00B4F0FF" fc="00404040">
        <n x="11"/>
        <n x="18"/>
        <n x="48"/>
        <n x="28"/>
        <n x="52"/>
      </t>
    </mdx>
    <mdx n="0" f="v">
      <t c="5" si="25" bc="00B4F0FF" fc="00008000">
        <n x="11"/>
        <n x="19"/>
        <n x="34"/>
        <n x="28"/>
        <n x="52"/>
      </t>
    </mdx>
    <mdx n="0" f="v">
      <t c="5" si="25" bc="00B4F0FF" fc="00008000">
        <n x="11"/>
        <n x="20"/>
        <n x="32"/>
        <n x="28"/>
        <n x="52"/>
      </t>
    </mdx>
    <mdx n="0" f="v">
      <t c="5" si="25" bc="00B4F0FF" fc="00008000">
        <n x="11"/>
        <n x="22"/>
        <n x="32"/>
        <n x="28"/>
        <n x="52"/>
      </t>
    </mdx>
    <mdx n="0" f="v">
      <t c="5" si="25" bc="00B4F0FF" fc="00404040">
        <n x="11"/>
        <n x="21"/>
        <n x="37"/>
        <n x="28"/>
        <n x="52"/>
      </t>
    </mdx>
    <mdx n="0" f="v">
      <t c="5" si="25" bc="00B4F0FF" fc="00008000">
        <n x="11"/>
        <n x="21"/>
        <n x="36"/>
        <n x="28"/>
        <n x="52"/>
      </t>
    </mdx>
    <mdx n="0" f="v">
      <t c="5" si="25" bc="00B4F0FF" fc="00008000">
        <n x="11"/>
        <n x="18"/>
        <n x="40"/>
        <n x="28"/>
        <n x="52"/>
      </t>
    </mdx>
    <mdx n="0" f="v">
      <t c="5" si="25" bc="00B4F0FF" fc="00008000">
        <n x="11"/>
        <n x="17"/>
        <n x="30"/>
        <n x="28"/>
        <n x="52"/>
      </t>
    </mdx>
    <mdx n="0" f="v">
      <t c="5" si="25" bc="00B4F0FF" fc="00008000">
        <n x="11"/>
        <n x="21"/>
        <n x="42"/>
        <n x="28"/>
        <n x="52"/>
      </t>
    </mdx>
    <mdx n="0" f="v">
      <t c="5" si="25" bc="00B4F0FF" fc="00008000">
        <n x="11"/>
        <n x="17"/>
        <n x="46"/>
        <n x="28"/>
        <n x="52"/>
      </t>
    </mdx>
    <mdx n="0" f="v">
      <t c="5" si="25" bc="00B4F0FF" fc="00008000">
        <n x="11"/>
        <n x="21"/>
        <n x="30"/>
        <n x="28"/>
        <n x="52"/>
      </t>
    </mdx>
    <mdx n="0" f="v">
      <t c="5" si="25" bc="00B4F0FF" fc="00008000">
        <n x="11"/>
        <n x="22"/>
        <n x="42"/>
        <n x="28"/>
        <n x="52"/>
      </t>
    </mdx>
    <mdx n="0" f="v">
      <t c="5" si="25" bc="00B4F0FF" fc="00008000">
        <n x="11"/>
        <n x="20"/>
        <n x="45"/>
        <n x="28"/>
        <n x="52"/>
      </t>
    </mdx>
    <mdx n="0" f="v">
      <t c="5" si="25" bc="00B4F0FF" fc="00008000">
        <n x="11"/>
        <n x="20"/>
        <n x="36"/>
        <n x="28"/>
        <n x="52"/>
      </t>
    </mdx>
    <mdx n="0" f="v">
      <t c="5" si="25" bc="00B4F0FF" fc="00008000">
        <n x="11"/>
        <n x="17"/>
        <n x="38"/>
        <n x="28"/>
        <n x="52"/>
      </t>
    </mdx>
    <mdx n="0" f="v">
      <t c="5" si="25" bc="00B4F0FF" fc="00404040">
        <n x="11"/>
        <n x="20"/>
        <n x="35"/>
        <n x="28"/>
        <n x="52"/>
      </t>
    </mdx>
    <mdx n="0" f="v">
      <t c="5" si="25" bc="00B4F0FF" fc="00404040">
        <n x="11"/>
        <n x="21"/>
        <n x="48"/>
        <n x="28"/>
        <n x="52"/>
      </t>
    </mdx>
    <mdx n="0" f="v">
      <t c="5" si="25" bc="00B4F0FF" fc="00008000">
        <n x="11"/>
        <n x="20"/>
        <n x="38"/>
        <n x="28"/>
        <n x="52"/>
      </t>
    </mdx>
    <mdx n="0" f="v">
      <t c="5" si="25" bc="00B4F0FF" fc="00008000">
        <n x="11"/>
        <n x="18"/>
        <n x="30"/>
        <n x="28"/>
        <n x="52"/>
      </t>
    </mdx>
    <mdx n="0" f="v">
      <t c="5" si="25" bc="00B4F0FF" fc="00008000">
        <n x="11"/>
        <n x="22"/>
        <n x="45"/>
        <n x="28"/>
        <n x="52"/>
      </t>
    </mdx>
    <mdx n="0" f="v">
      <t c="5" si="25" bc="00B4F0FF" fc="00008000">
        <n x="11"/>
        <n x="17"/>
        <n x="31"/>
        <n x="28"/>
        <n x="52"/>
      </t>
    </mdx>
    <mdx n="0" f="v">
      <t c="5" si="25" bc="00B4F0FF" fc="00008000">
        <n x="11"/>
        <n x="17"/>
        <n x="32"/>
        <n x="28"/>
        <n x="52"/>
      </t>
    </mdx>
    <mdx n="0" f="v">
      <t c="5" si="25" bc="00B4F0FF" fc="00008000">
        <n x="11"/>
        <n x="20"/>
        <n x="39"/>
        <n x="28"/>
        <n x="52"/>
      </t>
    </mdx>
    <mdx n="0" f="v">
      <t c="5" si="25" bc="00B4F0FF" fc="00404040">
        <n x="11"/>
        <n x="21"/>
        <n x="41"/>
        <n x="28"/>
        <n x="52"/>
      </t>
    </mdx>
    <mdx n="0" f="v">
      <t c="5" si="25" bc="00B4F0FF" fc="00008000">
        <n x="11"/>
        <n x="18"/>
        <n x="39"/>
        <n x="28"/>
        <n x="52"/>
      </t>
    </mdx>
    <mdx n="0" f="v">
      <t c="5" si="25" bc="00B4F0FF" fc="00008000">
        <n x="11"/>
        <n x="21"/>
        <n x="31"/>
        <n x="28"/>
        <n x="52"/>
      </t>
    </mdx>
    <mdx n="0" f="v">
      <t c="5" si="25" bc="00B4F0FF" fc="00404040">
        <n x="11"/>
        <n x="18"/>
        <n x="41"/>
        <n x="28"/>
        <n x="52"/>
      </t>
    </mdx>
    <mdx n="0" f="v">
      <t c="5" si="25" bc="00B4F0FF" fc="00008000">
        <n x="11"/>
        <n x="21"/>
        <n x="39"/>
        <n x="28"/>
        <n x="52"/>
      </t>
    </mdx>
    <mdx n="0" f="v">
      <t c="5" si="25" bc="00B4F0FF" fc="00008000">
        <n x="11"/>
        <n x="21"/>
        <n x="47"/>
        <n x="28"/>
        <n x="52"/>
      </t>
    </mdx>
    <mdx n="0" f="v">
      <t c="5" si="25" bc="00B4F0FF" fc="00404040">
        <n x="11"/>
        <n x="2"/>
        <n x="41"/>
        <n x="28"/>
        <n x="52"/>
      </t>
    </mdx>
    <mdx n="0" f="v">
      <t c="5" si="25" bc="00B4F0FF" fc="00008000">
        <n x="11"/>
        <n x="2"/>
        <n x="35"/>
        <n x="28"/>
        <n x="52"/>
      </t>
    </mdx>
    <mdx n="0" f="v">
      <t c="5" si="25" bc="00B4F0FF" fc="00008000">
        <n x="11"/>
        <n x="2"/>
        <n x="36"/>
        <n x="28"/>
        <n x="52"/>
      </t>
    </mdx>
    <mdx n="0" f="v">
      <t c="5" si="25" bc="00B4F0FF" fc="00404040">
        <n x="11"/>
        <n x="2"/>
        <n x="37"/>
        <n x="28"/>
        <n x="52"/>
      </t>
    </mdx>
    <mdx n="0" f="v">
      <t c="5" si="25" bc="00B4F0FF" fc="00404040">
        <n x="11"/>
        <n x="2"/>
        <n x="48"/>
        <n x="28"/>
        <n x="52"/>
      </t>
    </mdx>
    <mdx n="0" f="v">
      <t c="5" si="25" bc="00B4F0FF" fc="00404040">
        <n x="11"/>
        <n x="2"/>
        <n x="43"/>
        <n x="28"/>
        <n x="52"/>
      </t>
    </mdx>
    <mdx n="0" f="v">
      <t c="5" si="25" bc="00B4F0FF" fc="00404040">
        <n x="11"/>
        <n x="19"/>
        <n x="40"/>
        <n x="28"/>
        <n x="52"/>
      </t>
    </mdx>
    <mdx n="0" f="v">
      <t c="5" si="25" bc="00B4F0FF" fc="00008000">
        <n x="11"/>
        <n x="19"/>
        <n x="35"/>
        <n x="28"/>
        <n x="52"/>
      </t>
    </mdx>
    <mdx n="0" f="v">
      <t c="5" si="25" bc="00B4F0FF" fc="00404040">
        <n x="11"/>
        <n x="19"/>
        <n x="37"/>
        <n x="28"/>
        <n x="52"/>
      </t>
    </mdx>
    <mdx n="0" f="v">
      <t c="5" si="25" bc="00B4F0FF" fc="00008000">
        <n x="11"/>
        <n x="19"/>
        <n x="44"/>
        <n x="28"/>
        <n x="52"/>
      </t>
    </mdx>
    <mdx n="0" f="v">
      <t c="5" si="25" bc="00B4F0FF" fc="00008000">
        <n x="11"/>
        <n x="19"/>
        <n x="36"/>
        <n x="28"/>
        <n x="52"/>
      </t>
    </mdx>
    <mdx n="0" f="v">
      <t c="5" si="25" bc="00B4F0FF" fc="00404040">
        <n x="11"/>
        <n x="19"/>
        <n x="46"/>
        <n x="28"/>
        <n x="52"/>
      </t>
    </mdx>
    <mdx n="0" f="v">
      <t c="5" si="25" bc="00B4F0FF" fc="00008000">
        <n x="11"/>
        <n x="19"/>
        <n x="31"/>
        <n x="28"/>
        <n x="52"/>
      </t>
    </mdx>
    <mdx n="0" f="v">
      <t c="5" si="25" bc="00B4F0FF" fc="00404040">
        <n x="11"/>
        <n x="19"/>
        <n x="43"/>
        <n x="28"/>
        <n x="52"/>
      </t>
    </mdx>
    <mdx n="0" f="v">
      <t c="5" si="25" bc="00B4F0FF" fc="00008000">
        <n x="11"/>
        <n x="19"/>
        <n x="39"/>
        <n x="28"/>
        <n x="52"/>
      </t>
    </mdx>
    <mdx n="0" f="v">
      <t c="5" si="25" bc="00B4F0FF" fc="00008000">
        <n x="11"/>
        <n x="19"/>
        <n x="45"/>
        <n x="28"/>
        <n x="52"/>
      </t>
    </mdx>
    <mdx n="0" f="v">
      <t c="5" si="25" bc="00B4F0FF" fc="00404040">
        <n x="11"/>
        <n x="19"/>
        <n x="41"/>
        <n x="28"/>
        <n x="52"/>
      </t>
    </mdx>
    <mdx n="0" f="v">
      <t c="5" si="25" bc="00B4F0FF" fc="00008000">
        <n x="11"/>
        <n x="19"/>
        <n x="32"/>
        <n x="28"/>
        <n x="52"/>
      </t>
    </mdx>
    <mdx n="0" f="v">
      <t c="5" si="25" bc="00B4F0FF" fc="00008000">
        <n x="11"/>
        <n x="19"/>
        <n x="33"/>
        <n x="28"/>
        <n x="52"/>
      </t>
    </mdx>
    <mdx n="0" f="v">
      <t c="5" si="25" bc="00B4F0FF" fc="00008000">
        <n x="11"/>
        <n x="19"/>
        <n x="30"/>
        <n x="28"/>
        <n x="52"/>
      </t>
    </mdx>
    <mdx n="0" f="v">
      <t c="5" si="25" bc="00B4F0FF" fc="00008000">
        <n x="11"/>
        <n x="19"/>
        <n x="29"/>
        <n x="28"/>
        <n x="52"/>
      </t>
    </mdx>
    <mdx n="0" f="v">
      <t c="5" si="25" bc="00B4F0FF" fc="00008000">
        <n x="11"/>
        <n x="19"/>
        <n x="47"/>
        <n x="28"/>
        <n x="52"/>
      </t>
    </mdx>
    <mdx n="0" f="v">
      <t c="5" si="25" bc="00B4F0FF" fc="00008000">
        <n x="11"/>
        <n x="19"/>
        <n x="38"/>
        <n x="28"/>
        <n x="52"/>
      </t>
    </mdx>
    <mdx n="0" f="v">
      <t c="5" si="25" bc="00B4F0FF" fc="00008000">
        <n x="11"/>
        <n x="22"/>
        <n x="33"/>
        <n x="28"/>
        <n x="52"/>
      </t>
    </mdx>
    <mdx n="0" f="v">
      <t c="5" si="25" bc="00B4F0FF" fc="00008000">
        <n x="11"/>
        <n x="22"/>
        <n x="38"/>
        <n x="28"/>
        <n x="52"/>
      </t>
    </mdx>
    <mdx n="0" f="v">
      <t c="5" si="25" bc="00B4F0FF" fc="00008000">
        <n x="11"/>
        <n x="22"/>
        <n x="31"/>
        <n x="28"/>
        <n x="52"/>
      </t>
    </mdx>
    <mdx n="0" f="v">
      <t c="5" si="25" bc="00B4F0FF" fc="00404040">
        <n x="11"/>
        <n x="22"/>
        <n x="43"/>
        <n x="28"/>
        <n x="52"/>
      </t>
    </mdx>
    <mdx n="0" f="v">
      <t c="5" si="25" bc="00B4F0FF" fc="00008000">
        <n x="11"/>
        <n x="22"/>
        <n x="39"/>
        <n x="28"/>
        <n x="52"/>
      </t>
    </mdx>
    <mdx n="0" f="v">
      <t c="5" si="25" bc="00B4F0FF" fc="00008000">
        <n x="11"/>
        <n x="22"/>
        <n x="40"/>
        <n x="28"/>
        <n x="52"/>
      </t>
    </mdx>
    <mdx n="0" f="v">
      <t c="5" si="25" bc="00B4F0FF" fc="00008000">
        <n x="11"/>
        <n x="22"/>
        <n x="35"/>
        <n x="28"/>
        <n x="52"/>
      </t>
    </mdx>
    <mdx n="0" f="v">
      <t c="5" si="25" bc="00B4F0FF" fc="00008000">
        <n x="11"/>
        <n x="22"/>
        <n x="44"/>
        <n x="28"/>
        <n x="52"/>
      </t>
    </mdx>
    <mdx n="0" f="v">
      <t c="5" si="25" bc="00B4F0FF" fc="00404040">
        <n x="11"/>
        <n x="22"/>
        <n x="41"/>
        <n x="28"/>
        <n x="52"/>
      </t>
    </mdx>
    <mdx n="0" f="v">
      <t c="5" si="25" bc="00B4F0FF" fc="00008000">
        <n x="11"/>
        <n x="22"/>
        <n x="30"/>
        <n x="28"/>
        <n x="52"/>
      </t>
    </mdx>
    <mdx n="0" f="v">
      <t c="5" si="25" bc="00B4F0FF" fc="00008000">
        <n x="11"/>
        <n x="22"/>
        <n x="46"/>
        <n x="28"/>
        <n x="52"/>
      </t>
    </mdx>
    <mdx n="0" f="v">
      <t c="5" si="25" bc="00B4F0FF" fc="00008000">
        <n x="11"/>
        <n x="22"/>
        <n x="34"/>
        <n x="28"/>
        <n x="52"/>
      </t>
    </mdx>
    <mdx n="0" f="v">
      <t c="5" si="25" bc="00B4F0FF" fc="00008000">
        <n x="11"/>
        <n x="22"/>
        <n x="36"/>
        <n x="28"/>
        <n x="52"/>
      </t>
    </mdx>
    <mdx n="0" f="v">
      <t c="5" si="25" bc="00B4F0FF" fc="00404040">
        <n x="11"/>
        <n x="22"/>
        <n x="48"/>
        <n x="28"/>
        <n x="52"/>
      </t>
    </mdx>
    <mdx n="0" f="v">
      <t c="5" si="25" bc="00B4F0FF" fc="00404040">
        <n x="11"/>
        <n x="22"/>
        <n x="37"/>
        <n x="28"/>
        <n x="52"/>
      </t>
    </mdx>
    <mdx n="0" f="v">
      <t c="5" si="25" bc="00B4F0FF" fc="00008000">
        <n x="11"/>
        <n x="21"/>
        <n x="45"/>
        <n x="28"/>
        <n x="52"/>
      </t>
    </mdx>
    <mdx n="0" f="v">
      <t c="5" si="25" bc="00B4F0FF" fc="00008000">
        <n x="11"/>
        <n x="17"/>
        <n x="45"/>
        <n x="28"/>
        <n x="52"/>
      </t>
    </mdx>
    <mdx n="0" f="v">
      <t c="5" si="25" bc="00B4F0FF" fc="00008000">
        <n x="11"/>
        <n x="18"/>
        <n x="45"/>
        <n x="28"/>
        <n x="52"/>
      </t>
    </mdx>
    <mdx n="0" f="v">
      <t c="5" si="25" bc="00B4F0FF" fc="00404040">
        <n x="11"/>
        <n x="21"/>
        <n x="35"/>
        <n x="28"/>
        <n x="52"/>
      </t>
    </mdx>
    <mdx n="0" f="v">
      <t c="5" si="25" bc="00B4F0FF" fc="00404040">
        <n x="11"/>
        <n x="18"/>
        <n x="35"/>
        <n x="28"/>
        <n x="52"/>
      </t>
    </mdx>
    <mdx n="0" f="v">
      <t c="5" si="25" bc="00B4F0FF" fc="00008000">
        <n x="11"/>
        <n x="17"/>
        <n x="35"/>
        <n x="28"/>
        <n x="52"/>
      </t>
    </mdx>
    <mdx n="0" f="v">
      <t c="5" si="25" bc="00B4F0FF" fc="00404040">
        <n x="11"/>
        <n x="20"/>
        <n x="37"/>
        <n x="28"/>
        <n x="52"/>
      </t>
    </mdx>
    <mdx n="0" f="v">
      <t c="5" si="25" bc="00B4F0FF" fc="00008000">
        <n x="11"/>
        <n x="17"/>
        <n x="36"/>
        <n x="28"/>
        <n x="52"/>
      </t>
    </mdx>
    <mdx n="0" f="v">
      <t c="5" si="25" bc="00B4F0FF" fc="00008000">
        <n x="11"/>
        <n x="17"/>
        <n x="39"/>
        <n x="28"/>
        <n x="52"/>
      </t>
    </mdx>
    <mdx n="0" f="v">
      <t c="5" si="25" bc="00B4F0FF" fc="00008000">
        <n x="112"/>
        <n x="2"/>
        <n x="40"/>
        <n x="28"/>
        <n x="52"/>
      </t>
    </mdx>
    <mdx n="0" f="v">
      <t c="5" si="25" bc="00B4F0FF" fc="00008000">
        <n x="112"/>
        <n x="2"/>
        <n x="44"/>
        <n x="28"/>
        <n x="52"/>
      </t>
    </mdx>
    <mdx n="0" f="v">
      <t c="5" si="25" bc="00B4F0FF" fc="00404040">
        <n x="112"/>
        <n x="2"/>
        <n x="34"/>
        <n x="28"/>
        <n x="52"/>
      </t>
    </mdx>
    <mdx n="0" f="v">
      <t c="5" si="25" bc="00B4F0FF" fc="00008000">
        <n x="112"/>
        <n x="2"/>
        <n x="32"/>
        <n x="28"/>
        <n x="52"/>
      </t>
    </mdx>
    <mdx n="0" f="v">
      <t c="5" si="25" bc="00B4F0FF" fc="00008000">
        <n x="112"/>
        <n x="2"/>
        <n x="39"/>
        <n x="28"/>
        <n x="52"/>
      </t>
    </mdx>
    <mdx n="0" f="v">
      <t c="5" si="25" bc="00B4F0FF" fc="00008000">
        <n x="112"/>
        <n x="2"/>
        <n x="31"/>
        <n x="28"/>
        <n x="52"/>
      </t>
    </mdx>
    <mdx n="0" f="v">
      <t c="5" si="25" bc="00B4F0FF" fc="00008000">
        <n x="112"/>
        <n x="22"/>
        <n x="29"/>
        <n x="28"/>
        <n x="52"/>
      </t>
    </mdx>
    <mdx n="0" f="v">
      <t c="5" si="25" bc="00B4F0FF" fc="00008000">
        <n x="112"/>
        <n x="2"/>
        <n x="33"/>
        <n x="28"/>
        <n x="52"/>
      </t>
    </mdx>
    <mdx n="0" f="v">
      <t c="5" si="25" bc="00B4F0FF" fc="00008000">
        <n x="112"/>
        <n x="2"/>
        <n x="38"/>
        <n x="28"/>
        <n x="52"/>
      </t>
    </mdx>
    <mdx n="0" f="v">
      <t c="5" si="25" bc="00B4F0FF" fc="00008000">
        <n x="112"/>
        <n x="2"/>
        <n x="30"/>
        <n x="28"/>
        <n x="52"/>
      </t>
    </mdx>
    <mdx n="0" f="v">
      <t c="5" si="25" bc="00B4F0FF" fc="00008000">
        <n x="112"/>
        <n x="2"/>
        <n x="45"/>
        <n x="28"/>
        <n x="52"/>
      </t>
    </mdx>
    <mdx n="0" f="v">
      <t c="5" si="25" bc="00B4F0FF" fc="00008000">
        <n x="112"/>
        <n x="21"/>
        <n x="38"/>
        <n x="28"/>
        <n x="52"/>
      </t>
    </mdx>
    <mdx n="0" f="v">
      <t c="5" si="25" bc="00B4F0FF" fc="00008000">
        <n x="112"/>
        <n x="20"/>
        <n x="32"/>
        <n x="28"/>
        <n x="52"/>
      </t>
    </mdx>
    <mdx n="0" f="v">
      <t c="5" si="25" bc="00B4F0FF" fc="00008000">
        <n x="112"/>
        <n x="17"/>
        <n x="38"/>
        <n x="28"/>
        <n x="52"/>
      </t>
    </mdx>
    <mdx n="0" f="v">
      <t c="5" si="25" bc="00B4F0FF" fc="00008000">
        <n x="112"/>
        <n x="19"/>
        <n x="38"/>
        <n x="28"/>
        <n x="52"/>
      </t>
    </mdx>
    <mdx n="0" f="v">
      <t c="5" si="25" bc="00B4F0FF" fc="00404040">
        <n x="112"/>
        <n x="21"/>
        <n x="46"/>
        <n x="28"/>
        <n x="52"/>
      </t>
    </mdx>
    <mdx n="0" f="v">
      <t c="5" si="25" bc="00B4F0FF" fc="00404040">
        <n x="112"/>
        <n x="20"/>
        <n x="43"/>
        <n x="28"/>
        <n x="52"/>
      </t>
    </mdx>
    <mdx n="0" f="v">
      <t c="5" si="25" bc="00B4F0FF" fc="00404040">
        <n x="112"/>
        <n x="20"/>
        <n x="37"/>
        <n x="28"/>
        <n x="52"/>
      </t>
    </mdx>
    <mdx n="0" f="v">
      <t c="5" si="25" bc="00B4F0FF" fc="00404040">
        <n x="112"/>
        <n x="19"/>
        <n x="48"/>
        <n x="28"/>
        <n x="52"/>
      </t>
    </mdx>
    <mdx n="0" f="v">
      <t c="5" si="25" bc="00B4F0FF" fc="00008000">
        <n x="112"/>
        <n x="17"/>
        <n x="32"/>
        <n x="28"/>
        <n x="52"/>
      </t>
    </mdx>
    <mdx n="0" f="v">
      <t c="5" si="25" bc="00B4F0FF" fc="00404040">
        <n x="112"/>
        <n x="17"/>
        <n x="41"/>
        <n x="28"/>
        <n x="52"/>
      </t>
    </mdx>
    <mdx n="0" f="v">
      <t c="5" si="25" bc="00B4F0FF" fc="00008000">
        <n x="112"/>
        <n x="19"/>
        <n x="44"/>
        <n x="28"/>
        <n x="52"/>
      </t>
    </mdx>
    <mdx n="0" f="v">
      <t c="5" si="25" bc="00B4F0FF" fc="00404040">
        <n x="112"/>
        <n x="21"/>
        <n x="41"/>
        <n x="28"/>
        <n x="52"/>
      </t>
    </mdx>
    <mdx n="0" f="v">
      <t c="5" si="25" bc="00B4F0FF" fc="00404040">
        <n x="112"/>
        <n x="20"/>
        <n x="33"/>
        <n x="28"/>
        <n x="52"/>
      </t>
    </mdx>
    <mdx n="0" f="v">
      <t c="5" si="25" bc="00B4F0FF" fc="00404040">
        <n x="112"/>
        <n x="19"/>
        <n x="46"/>
        <n x="28"/>
        <n x="52"/>
      </t>
    </mdx>
    <mdx n="0" f="v">
      <t c="5" si="25" bc="00B4F0FF" fc="00008000">
        <n x="112"/>
        <n x="21"/>
        <n x="33"/>
        <n x="28"/>
        <n x="52"/>
      </t>
    </mdx>
    <mdx n="0" f="v">
      <t c="5" si="25" bc="00B4F0FF" fc="00404040">
        <n x="112"/>
        <n x="17"/>
        <n x="43"/>
        <n x="28"/>
        <n x="52"/>
      </t>
    </mdx>
    <mdx n="0" f="v">
      <t c="5" si="25" bc="00B4F0FF" fc="00404040">
        <n x="112"/>
        <n x="22"/>
        <n x="41"/>
        <n x="28"/>
        <n x="52"/>
      </t>
    </mdx>
    <mdx n="0" f="v">
      <t c="5" si="25" bc="00B4F0FF" fc="00404040">
        <n x="112"/>
        <n x="22"/>
        <n x="43"/>
        <n x="28"/>
        <n x="52"/>
      </t>
    </mdx>
    <mdx n="0" f="v">
      <t c="5" si="25" bc="00B4F0FF" fc="00404040">
        <n x="112"/>
        <n x="18"/>
        <n x="48"/>
        <n x="28"/>
        <n x="52"/>
      </t>
    </mdx>
    <mdx n="0" f="v">
      <t c="5" si="25" bc="00B4F0FF" fc="00404040">
        <n x="112"/>
        <n x="18"/>
        <n x="38"/>
        <n x="28"/>
        <n x="52"/>
      </t>
    </mdx>
    <mdx n="0" f="v">
      <t c="5" si="25" bc="00B4F0FF" fc="00404040">
        <n x="112"/>
        <n x="20"/>
        <n x="34"/>
        <n x="28"/>
        <n x="52"/>
      </t>
    </mdx>
    <mdx n="0" f="v">
      <t c="5" si="25" bc="00B4F0FF" fc="00404040">
        <n x="112"/>
        <n x="21"/>
        <n x="43"/>
        <n x="28"/>
        <n x="52"/>
      </t>
    </mdx>
    <mdx n="0" f="v">
      <t c="5" si="25" bc="00B4F0FF" fc="00008000">
        <n x="112"/>
        <n x="19"/>
        <n x="31"/>
        <n x="28"/>
        <n x="52"/>
      </t>
    </mdx>
    <mdx n="0" f="v">
      <t c="5" si="25" bc="00B4F0FF" fc="00404040">
        <n x="112"/>
        <n x="19"/>
        <n x="40"/>
        <n x="28"/>
        <n x="52"/>
      </t>
    </mdx>
    <mdx n="0" f="v">
      <t c="5" si="25" bc="00B4F0FF" fc="00404040">
        <n x="112"/>
        <n x="18"/>
        <n x="43"/>
        <n x="28"/>
        <n x="52"/>
      </t>
    </mdx>
    <mdx n="0" f="v">
      <t c="5" si="25" bc="00B4F0FF" fc="00008000">
        <n x="112"/>
        <n x="18"/>
        <n x="29"/>
        <n x="28"/>
        <n x="52"/>
      </t>
    </mdx>
    <mdx n="0" f="v">
      <t c="5" si="25" bc="00B4F0FF" fc="00404040">
        <n x="112"/>
        <n x="17"/>
        <n x="48"/>
        <n x="28"/>
        <n x="52"/>
      </t>
    </mdx>
    <mdx n="0" f="v">
      <t c="5" si="25" bc="00B4F0FF" fc="00404040">
        <n x="112"/>
        <n x="19"/>
        <n x="41"/>
        <n x="28"/>
        <n x="52"/>
      </t>
    </mdx>
    <mdx n="0" f="v">
      <t c="5" si="25" bc="00B4F0FF" fc="00008000">
        <n x="112"/>
        <n x="18"/>
        <n x="47"/>
        <n x="28"/>
        <n x="52"/>
      </t>
    </mdx>
    <mdx n="0" f="v">
      <t c="5" si="25" bc="00B4F0FF" fc="00404040">
        <n x="112"/>
        <n x="17"/>
        <n x="37"/>
        <n x="28"/>
        <n x="52"/>
      </t>
    </mdx>
    <mdx n="0" f="v">
      <t c="5" si="25" bc="00B4F0FF" fc="00404040">
        <n x="112"/>
        <n x="20"/>
        <n x="48"/>
        <n x="28"/>
        <n x="52"/>
      </t>
    </mdx>
    <mdx n="0" f="v">
      <t c="5" si="25" bc="00B4F0FF" fc="00404040">
        <n x="112"/>
        <n x="20"/>
        <n x="42"/>
        <n x="28"/>
        <n x="52"/>
      </t>
    </mdx>
    <mdx n="0" f="v">
      <t c="5" si="25" bc="00B4F0FF" fc="00008000">
        <n x="112"/>
        <n x="21"/>
        <n x="32"/>
        <n x="28"/>
        <n x="52"/>
      </t>
    </mdx>
    <mdx n="0" f="v">
      <t c="5" si="25" bc="00B4F0FF" fc="00008000">
        <n x="112"/>
        <n x="18"/>
        <n x="36"/>
        <n x="28"/>
        <n x="52"/>
      </t>
    </mdx>
    <mdx n="0" f="v">
      <t c="5" si="25" bc="00B4F0FF" fc="00008000">
        <n x="112"/>
        <n x="17"/>
        <n x="31"/>
        <n x="28"/>
        <n x="52"/>
      </t>
    </mdx>
    <mdx n="0" f="v">
      <t c="5" si="25" bc="00B4F0FF" fc="00404040">
        <n x="112"/>
        <n x="18"/>
        <n x="44"/>
        <n x="28"/>
        <n x="52"/>
      </t>
    </mdx>
    <mdx n="0" f="v">
      <t c="5" si="25" bc="00B4F0FF" fc="00008000">
        <n x="112"/>
        <n x="20"/>
        <n x="38"/>
        <n x="28"/>
        <n x="52"/>
      </t>
    </mdx>
    <mdx n="0" f="v">
      <t c="5" si="25" bc="00B4F0FF" fc="00008000">
        <n x="112"/>
        <n x="21"/>
        <n x="30"/>
        <n x="28"/>
        <n x="52"/>
      </t>
    </mdx>
    <mdx n="0" f="v">
      <t c="5" si="25" bc="00B4F0FF" fc="00404040">
        <n x="112"/>
        <n x="19"/>
        <n x="42"/>
        <n x="28"/>
        <n x="52"/>
      </t>
    </mdx>
    <mdx n="0" f="v">
      <t c="5" si="25" bc="00B4F0FF" fc="00008000">
        <n x="112"/>
        <n x="22"/>
        <n x="31"/>
        <n x="28"/>
        <n x="52"/>
      </t>
    </mdx>
    <mdx n="0" f="v">
      <t c="5" si="25" bc="00B4F0FF" fc="00008000">
        <n x="112"/>
        <n x="19"/>
        <n x="33"/>
        <n x="28"/>
        <n x="52"/>
      </t>
    </mdx>
    <mdx n="0" f="v">
      <t c="5" si="25" bc="00B4F0FF" fc="00404040">
        <n x="112"/>
        <n x="22"/>
        <n x="48"/>
        <n x="28"/>
        <n x="52"/>
      </t>
    </mdx>
    <mdx n="0" f="v">
      <t c="5" si="25" bc="00B4F0FF" fc="00008000">
        <n x="112"/>
        <n x="22"/>
        <n x="32"/>
        <n x="28"/>
        <n x="52"/>
      </t>
    </mdx>
    <mdx n="0" f="v">
      <t c="5" si="25" bc="00B4F0FF" fc="00008000">
        <n x="112"/>
        <n x="17"/>
        <n x="30"/>
        <n x="28"/>
        <n x="52"/>
      </t>
    </mdx>
    <mdx n="0" f="v">
      <t c="5" si="25" bc="00B4F0FF" fc="00404040">
        <n x="112"/>
        <n x="18"/>
        <n x="42"/>
        <n x="28"/>
        <n x="52"/>
      </t>
    </mdx>
    <mdx n="0" f="v">
      <t c="5" si="25" bc="00B4F0FF" fc="00404040">
        <n x="112"/>
        <n x="18"/>
        <n x="39"/>
        <n x="28"/>
        <n x="52"/>
      </t>
    </mdx>
    <mdx n="0" f="v">
      <t c="5" si="25" bc="00B4F0FF" fc="00404040">
        <n x="112"/>
        <n x="19"/>
        <n x="43"/>
        <n x="28"/>
        <n x="52"/>
      </t>
    </mdx>
    <mdx n="0" f="v">
      <t c="5" si="25" bc="00B4F0FF" fc="00008000">
        <n x="112"/>
        <n x="20"/>
        <n x="31"/>
        <n x="28"/>
        <n x="52"/>
      </t>
    </mdx>
    <mdx n="0" f="v">
      <t c="5" si="25" bc="00B4F0FF" fc="00404040">
        <n x="112"/>
        <n x="2"/>
        <n x="48"/>
        <n x="28"/>
        <n x="52"/>
      </t>
    </mdx>
    <mdx n="0" f="v">
      <t c="5" si="25" bc="00B4F0FF" fc="00404040">
        <n x="112"/>
        <n x="2"/>
        <n x="46"/>
        <n x="28"/>
        <n x="52"/>
      </t>
    </mdx>
    <mdx n="0" f="v">
      <t c="5" si="25" bc="00B4F0FF" fc="00008000">
        <n x="112"/>
        <n x="21"/>
        <n x="44"/>
        <n x="28"/>
        <n x="52"/>
      </t>
    </mdx>
    <mdx n="0" f="v">
      <t c="5" si="25" bc="00B4F0FF" fc="00008000">
        <n x="112"/>
        <n x="18"/>
        <n x="33"/>
        <n x="28"/>
        <n x="52"/>
      </t>
    </mdx>
    <mdx n="0" f="v">
      <t c="5" si="25" bc="00B4F0FF" fc="00404040">
        <n x="112"/>
        <n x="21"/>
        <n x="34"/>
        <n x="28"/>
        <n x="52"/>
      </t>
    </mdx>
    <mdx n="0" f="v">
      <t c="5" si="25" bc="00B4F0FF" fc="00008000">
        <n x="112"/>
        <n x="17"/>
        <n x="33"/>
        <n x="28"/>
        <n x="52"/>
      </t>
    </mdx>
    <mdx n="0" f="v">
      <t c="5" si="25" bc="00B4F0FF" fc="00008000">
        <n x="112"/>
        <n x="18"/>
        <n x="40"/>
        <n x="28"/>
        <n x="52"/>
      </t>
    </mdx>
    <mdx n="0" f="v">
      <t c="5" si="25" bc="00B4F0FF" fc="00008000">
        <n x="112"/>
        <n x="22"/>
        <n x="44"/>
        <n x="28"/>
        <n x="52"/>
      </t>
    </mdx>
    <mdx n="0" f="v">
      <t c="5" si="25" bc="00B4F0FF" fc="00404040">
        <n x="112"/>
        <n x="20"/>
        <n x="46"/>
        <n x="28"/>
        <n x="52"/>
      </t>
    </mdx>
    <mdx n="0" f="v">
      <t c="5" si="25" bc="00B4F0FF" fc="00404040">
        <n x="112"/>
        <n x="21"/>
        <n x="42"/>
        <n x="28"/>
        <n x="52"/>
      </t>
    </mdx>
    <mdx n="0" f="v">
      <t c="5" si="25" bc="00B4F0FF" fc="00008000">
        <n x="112"/>
        <n x="22"/>
        <n x="38"/>
        <n x="28"/>
        <n x="52"/>
      </t>
    </mdx>
    <mdx n="0" f="v">
      <t c="5" si="25" bc="00B4F0FF" fc="00008000">
        <n x="112"/>
        <n x="17"/>
        <n x="40"/>
        <n x="28"/>
        <n x="52"/>
      </t>
    </mdx>
    <mdx n="0" f="v">
      <t c="5" si="25" bc="00B4F0FF" fc="00404040">
        <n x="112"/>
        <n x="21"/>
        <n x="39"/>
        <n x="28"/>
        <n x="52"/>
      </t>
    </mdx>
    <mdx n="0" f="v">
      <t c="5" si="25" bc="00B4F0FF" fc="00008000">
        <n x="112"/>
        <n x="22"/>
        <n x="30"/>
        <n x="28"/>
        <n x="52"/>
      </t>
    </mdx>
    <mdx n="0" f="v">
      <t c="5" si="25" bc="00B4F0FF" fc="00404040">
        <n x="112"/>
        <n x="22"/>
        <n x="42"/>
        <n x="28"/>
        <n x="52"/>
      </t>
    </mdx>
    <mdx n="0" f="v">
      <t c="5" si="25" bc="00B4F0FF" fc="00404040">
        <n x="112"/>
        <n x="18"/>
        <n x="37"/>
        <n x="28"/>
        <n x="52"/>
      </t>
    </mdx>
    <mdx n="0" f="v">
      <t c="5" si="25" bc="00B4F0FF" fc="00008000">
        <n x="112"/>
        <n x="22"/>
        <n x="40"/>
        <n x="28"/>
        <n x="52"/>
      </t>
    </mdx>
    <mdx n="0" f="v">
      <t c="5" si="25" bc="00B4F0FF" fc="00404040">
        <n x="112"/>
        <n x="17"/>
        <n x="34"/>
        <n x="28"/>
        <n x="52"/>
      </t>
    </mdx>
    <mdx n="0" f="v">
      <t c="5" si="25" bc="00B4F0FF" fc="00404040">
        <n x="112"/>
        <n x="19"/>
        <n x="39"/>
        <n x="28"/>
        <n x="52"/>
      </t>
    </mdx>
    <mdx n="0" f="v">
      <t c="5" si="25" bc="00B4F0FF" fc="00008000">
        <n x="112"/>
        <n x="19"/>
        <n x="32"/>
        <n x="28"/>
        <n x="52"/>
      </t>
    </mdx>
    <mdx n="0" f="v">
      <t c="5" si="25" bc="00B4F0FF" fc="00008000">
        <n x="112"/>
        <n x="22"/>
        <n x="33"/>
        <n x="28"/>
        <n x="52"/>
      </t>
    </mdx>
    <mdx n="0" f="v">
      <t c="5" si="25" bc="00B4F0FF" fc="00008000">
        <n x="112"/>
        <n x="19"/>
        <n x="36"/>
        <n x="28"/>
        <n x="52"/>
      </t>
    </mdx>
    <mdx n="0" f="v">
      <t c="5" si="25" bc="00B4F0FF" fc="00404040">
        <n x="112"/>
        <n x="22"/>
        <n x="34"/>
        <n x="28"/>
        <n x="52"/>
      </t>
    </mdx>
    <mdx n="0" f="v">
      <t c="5" si="25" bc="00B4F0FF" fc="00404040">
        <n x="112"/>
        <n x="2"/>
        <n x="41"/>
        <n x="28"/>
        <n x="52"/>
      </t>
    </mdx>
    <mdx n="0" f="v">
      <t c="5" si="25" bc="00B4F0FF" fc="00404040">
        <n x="112"/>
        <n x="18"/>
        <n x="46"/>
        <n x="28"/>
        <n x="52"/>
      </t>
    </mdx>
    <mdx n="0" f="v">
      <t c="5" si="25" bc="00B4F0FF" fc="00404040">
        <n x="112"/>
        <n x="18"/>
        <n x="34"/>
        <n x="28"/>
        <n x="52"/>
      </t>
    </mdx>
    <mdx n="0" f="v">
      <t c="5" si="25" bc="00B4F0FF" fc="00404040">
        <n x="112"/>
        <n x="2"/>
        <n x="43"/>
        <n x="28"/>
        <n x="52"/>
      </t>
    </mdx>
    <mdx n="0" f="v">
      <t c="5" si="25" bc="00B4F0FF" fc="00008000">
        <n x="112"/>
        <n x="20"/>
        <n x="47"/>
        <n x="28"/>
        <n x="52"/>
      </t>
    </mdx>
    <mdx n="0" f="v">
      <t c="5" si="25" bc="00B4F0FF" fc="00404040">
        <n x="112"/>
        <n x="19"/>
        <n x="37"/>
        <n x="28"/>
        <n x="52"/>
      </t>
    </mdx>
    <mdx n="0" f="v">
      <t c="5" si="25" bc="00B4F0FF" fc="00404040">
        <n x="112"/>
        <n x="22"/>
        <n x="37"/>
        <n x="28"/>
        <n x="52"/>
      </t>
    </mdx>
    <mdx n="0" f="v">
      <t c="5" si="25" bc="00B4F0FF" fc="00404040">
        <n x="112"/>
        <n x="21"/>
        <n x="37"/>
        <n x="28"/>
        <n x="52"/>
      </t>
    </mdx>
    <mdx n="0" f="v">
      <t c="5" si="25" bc="00B4F0FF" fc="00404040">
        <n x="112"/>
        <n x="20"/>
        <n x="41"/>
        <n x="28"/>
        <n x="52"/>
      </t>
    </mdx>
    <mdx n="0" f="v">
      <t c="5" si="25" bc="00B4F0FF" fc="00008000">
        <n x="112"/>
        <n x="17"/>
        <n x="44"/>
        <n x="28"/>
        <n x="52"/>
      </t>
    </mdx>
    <mdx n="0" f="v">
      <t c="5" si="25" bc="00B4F0FF" fc="00404040">
        <n x="112"/>
        <n x="19"/>
        <n x="34"/>
        <n x="28"/>
        <n x="52"/>
      </t>
    </mdx>
    <mdx n="0" f="v">
      <t c="5" si="25" bc="00B4F0FF" fc="00008000">
        <n x="112"/>
        <n x="18"/>
        <n x="32"/>
        <n x="28"/>
        <n x="52"/>
      </t>
    </mdx>
    <mdx n="0" f="v">
      <t c="5" si="25" bc="00B4F0FF" fc="00404040">
        <n x="112"/>
        <n x="2"/>
        <n x="37"/>
        <n x="28"/>
        <n x="52"/>
      </t>
    </mdx>
    <mdx n="0" f="v">
      <t c="5" si="25" bc="00B4F0FF" fc="00008000">
        <n x="112"/>
        <n x="20"/>
        <n x="29"/>
        <n x="28"/>
        <n x="52"/>
      </t>
    </mdx>
    <mdx n="0" f="v">
      <t c="5" si="25" bc="00B4F0FF" fc="00008000">
        <n x="112"/>
        <n x="19"/>
        <n x="47"/>
        <n x="28"/>
        <n x="52"/>
      </t>
    </mdx>
    <mdx n="0" f="v">
      <t c="5" si="25" bc="00B4F0FF" fc="00404040">
        <n x="112"/>
        <n x="2"/>
        <n x="42"/>
        <n x="28"/>
        <n x="52"/>
      </t>
    </mdx>
    <mdx n="0" f="v">
      <t c="5" si="25" bc="00B4F0FF" fc="00008000">
        <n x="112"/>
        <n x="17"/>
        <n x="39"/>
        <n x="28"/>
        <n x="52"/>
      </t>
    </mdx>
    <mdx n="0" f="v">
      <t c="5" si="25" bc="00B4F0FF" fc="00404040">
        <n x="112"/>
        <n x="21"/>
        <n x="48"/>
        <n x="28"/>
        <n x="52"/>
      </t>
    </mdx>
    <mdx n="0" f="v">
      <t c="5" si="25" bc="00B4F0FF" fc="00008000">
        <n x="112"/>
        <n x="19"/>
        <n x="30"/>
        <n x="28"/>
        <n x="52"/>
      </t>
    </mdx>
    <mdx n="0" f="v">
      <t c="5" si="25" bc="00B4F0FF" fc="00008000">
        <n x="112"/>
        <n x="18"/>
        <n x="31"/>
        <n x="28"/>
        <n x="52"/>
      </t>
    </mdx>
    <mdx n="0" f="v">
      <t c="5" si="25" bc="00B4F0FF" fc="00008000">
        <n x="112"/>
        <n x="17"/>
        <n x="45"/>
        <n x="28"/>
        <n x="52"/>
      </t>
    </mdx>
    <mdx n="0" f="v">
      <t c="5" si="25" bc="00B4F0FF" fc="00008000">
        <n x="112"/>
        <n x="21"/>
        <n x="40"/>
        <n x="28"/>
        <n x="52"/>
      </t>
    </mdx>
    <mdx n="0" f="v">
      <t c="5" si="25" bc="00B4F0FF" fc="00008000">
        <n x="112"/>
        <n x="19"/>
        <n x="29"/>
        <n x="28"/>
        <n x="52"/>
      </t>
    </mdx>
    <mdx n="0" f="v">
      <t c="5" si="25" bc="00B4F0FF" fc="00404040">
        <n x="112"/>
        <n x="17"/>
        <n x="42"/>
        <n x="28"/>
        <n x="52"/>
      </t>
    </mdx>
    <mdx n="0" f="v">
      <t c="5" si="25" bc="00B4F0FF" fc="00008000">
        <n x="112"/>
        <n x="17"/>
        <n x="36"/>
        <n x="28"/>
        <n x="52"/>
      </t>
    </mdx>
    <mdx n="0" f="v">
      <t c="5" si="25" bc="00B4F0FF" fc="00008000">
        <n x="112"/>
        <n x="21"/>
        <n x="31"/>
        <n x="28"/>
        <n x="52"/>
      </t>
    </mdx>
    <mdx n="0" f="v">
      <t c="5" si="25" bc="00B4F0FF" fc="00404040">
        <n x="112"/>
        <n x="20"/>
        <n x="40"/>
        <n x="28"/>
        <n x="52"/>
      </t>
    </mdx>
    <mdx n="0" f="v">
      <t c="5" si="25" bc="00B4F0FF" fc="00008000">
        <n x="112"/>
        <n x="2"/>
        <n x="36"/>
        <n x="28"/>
        <n x="52"/>
      </t>
    </mdx>
    <mdx n="0" f="v">
      <t c="5" si="25" bc="00B4F0FF" fc="00008000">
        <n x="112"/>
        <n x="2"/>
        <n x="35"/>
        <n x="28"/>
        <n x="52"/>
      </t>
    </mdx>
    <mdx n="0" f="v">
      <t c="5" si="25" bc="00B4F0FF" fc="00008000">
        <n x="112"/>
        <n x="20"/>
        <n x="39"/>
        <n x="28"/>
        <n x="52"/>
      </t>
    </mdx>
    <mdx n="0" f="v">
      <t c="5" si="25" bc="00B4F0FF" fc="00008000">
        <n x="112"/>
        <n x="21"/>
        <n x="36"/>
        <n x="28"/>
        <n x="52"/>
      </t>
    </mdx>
    <mdx n="0" f="v">
      <t c="5" si="25" bc="00B4F0FF" fc="00008000">
        <n x="112"/>
        <n x="20"/>
        <n x="44"/>
        <n x="28"/>
        <n x="52"/>
      </t>
    </mdx>
    <mdx n="0" f="v">
      <t c="5" si="25" bc="00B4F0FF" fc="00008000">
        <n x="112"/>
        <n x="20"/>
        <n x="36"/>
        <n x="28"/>
        <n x="52"/>
      </t>
    </mdx>
    <mdx n="0" f="v">
      <t c="5" si="25" bc="00B4F0FF" fc="00008000">
        <n x="112"/>
        <n x="22"/>
        <n x="39"/>
        <n x="28"/>
        <n x="52"/>
      </t>
    </mdx>
    <mdx n="0" f="v">
      <t c="5" si="25" bc="00B4F0FF" fc="00008000">
        <n x="112"/>
        <n x="22"/>
        <n x="36"/>
        <n x="28"/>
        <n x="52"/>
      </t>
    </mdx>
    <mdx n="0" f="v">
      <t c="5" si="25" bc="00B4F0FF" fc="00404040">
        <n x="112"/>
        <n x="22"/>
        <n x="46"/>
        <n x="28"/>
        <n x="52"/>
      </t>
    </mdx>
    <mdx n="0" f="v">
      <t c="5" si="25" bc="00B4F0FF" fc="00008000">
        <n x="112"/>
        <n x="22"/>
        <n x="47"/>
        <n x="28"/>
        <n x="52"/>
      </t>
    </mdx>
    <mdx n="0" f="v">
      <t c="5" si="25" bc="00B4F0FF" fc="00008000">
        <n x="112"/>
        <n x="18"/>
        <n x="30"/>
        <n x="28"/>
        <n x="52"/>
      </t>
    </mdx>
    <mdx n="0" f="v">
      <t c="5" si="25" bc="00B4F0FF" fc="00008000">
        <n x="112"/>
        <n x="20"/>
        <n x="30"/>
        <n x="28"/>
        <n x="52"/>
      </t>
    </mdx>
    <mdx n="0" f="v">
      <t c="5" si="25" bc="00B4F0FF" fc="00008000">
        <n x="112"/>
        <n x="19"/>
        <n x="45"/>
        <n x="28"/>
        <n x="52"/>
      </t>
    </mdx>
    <mdx n="0" f="v">
      <t c="5" si="25" bc="00B4F0FF" fc="00008000">
        <n x="112"/>
        <n x="22"/>
        <n x="45"/>
        <n x="28"/>
        <n x="52"/>
      </t>
    </mdx>
    <mdx n="0" f="v">
      <t c="5" si="25" bc="00B4F0FF" fc="00008000">
        <n x="112"/>
        <n x="21"/>
        <n x="45"/>
        <n x="28"/>
        <n x="52"/>
      </t>
    </mdx>
    <mdx n="0" f="v">
      <t c="5" si="25" bc="00B4F0FF" fc="00008000">
        <n x="112"/>
        <n x="20"/>
        <n x="45"/>
        <n x="28"/>
        <n x="52"/>
      </t>
    </mdx>
    <mdx n="0" f="v">
      <t c="5" si="25" bc="00B4F0FF" fc="00008000">
        <n x="112"/>
        <n x="18"/>
        <n x="45"/>
        <n x="28"/>
        <n x="52"/>
      </t>
    </mdx>
    <mdx n="0" f="v">
      <t c="5" si="25" bc="00B4F0FF" fc="00008000">
        <n x="112"/>
        <n x="19"/>
        <n x="35"/>
        <n x="28"/>
        <n x="52"/>
      </t>
    </mdx>
    <mdx n="0" f="v">
      <t c="5" si="25" bc="00B4F0FF" fc="00008000">
        <n x="112"/>
        <n x="17"/>
        <n x="35"/>
        <n x="28"/>
        <n x="52"/>
      </t>
    </mdx>
    <mdx n="0" f="v">
      <t c="5" si="25" bc="00B4F0FF" fc="00404040">
        <n x="112"/>
        <n x="18"/>
        <n x="35"/>
        <n x="28"/>
        <n x="52"/>
      </t>
    </mdx>
    <mdx n="0" f="v">
      <t c="5" si="25" bc="00B4F0FF" fc="00008000">
        <n x="112"/>
        <n x="22"/>
        <n x="35"/>
        <n x="28"/>
        <n x="52"/>
      </t>
    </mdx>
    <mdx n="0" f="v">
      <t c="5" si="25" bc="00B4F0FF" fc="00404040">
        <n x="112"/>
        <n x="20"/>
        <n x="35"/>
        <n x="28"/>
        <n x="52"/>
      </t>
    </mdx>
    <mdx n="0" f="v">
      <t c="5" si="25" bc="00B4F0FF" fc="00404040">
        <n x="112"/>
        <n x="21"/>
        <n x="35"/>
        <n x="28"/>
        <n x="52"/>
      </t>
    </mdx>
    <mdx n="0" f="v">
      <t c="5" si="25" bc="00B4F0FF" fc="00404040">
        <n x="112"/>
        <n x="18"/>
        <n x="41"/>
        <n x="28"/>
        <n x="52"/>
      </t>
    </mdx>
    <mdx n="0" f="v">
      <t c="5" si="25" bc="00B4F0FF" fc="00404040">
        <n x="112"/>
        <n x="17"/>
        <n x="46"/>
        <n x="28"/>
        <n x="52"/>
      </t>
    </mdx>
    <mdx n="0" f="v">
      <t c="5" si="57" bc="00B4F0FF" fc="00008000">
        <n x="56"/>
        <n x="115"/>
        <n x="31"/>
        <n x="28"/>
        <n x="52"/>
      </t>
    </mdx>
    <mdx n="0" f="v">
      <t c="5" si="57" bc="00B4F0FF" fc="00008000">
        <n x="55"/>
        <n x="115"/>
        <n x="30"/>
        <n x="28"/>
        <n x="52"/>
      </t>
    </mdx>
    <mdx n="0" f="v">
      <t c="5" si="57" bc="00B4F0FF" fc="00008000">
        <n x="54"/>
        <n x="115"/>
        <n x="40"/>
        <n x="28"/>
        <n x="52"/>
      </t>
    </mdx>
    <mdx n="0" f="v">
      <t c="5" si="57" bc="00B4F0FF" fc="00008000">
        <n x="55"/>
        <n x="115"/>
        <n x="40"/>
        <n x="28"/>
        <n x="52"/>
      </t>
    </mdx>
    <mdx n="0" f="v">
      <t c="5" si="57" bc="00B4F0FF" fc="00008000">
        <n x="56"/>
        <n x="115"/>
        <n x="38"/>
        <n x="28"/>
        <n x="52"/>
      </t>
    </mdx>
    <mdx n="0" f="v">
      <t c="5" si="57" bc="00B4F0FF" fc="00008000">
        <n x="54"/>
        <n x="115"/>
        <n x="38"/>
        <n x="28"/>
        <n x="52"/>
      </t>
    </mdx>
    <mdx n="0" f="v">
      <t c="5" si="57" bc="00B4F0FF" fc="00008000">
        <n x="54"/>
        <n x="115"/>
        <n x="31"/>
        <n x="28"/>
        <n x="52"/>
      </t>
    </mdx>
    <mdx n="0" f="v">
      <t c="5" si="57" bc="00B4F0FF" fc="00008000">
        <n x="56"/>
        <n x="115"/>
        <n x="30"/>
        <n x="28"/>
        <n x="52"/>
      </t>
    </mdx>
    <mdx n="0" f="v">
      <t c="5" si="57" bc="00B4F0FF" fc="00008000">
        <n x="55"/>
        <n x="115"/>
        <n x="38"/>
        <n x="28"/>
        <n x="52"/>
      </t>
    </mdx>
    <mdx n="0" f="v">
      <t c="5" si="57" bc="00B4F0FF" fc="00008000">
        <n x="54"/>
        <n x="115"/>
        <n x="30"/>
        <n x="28"/>
        <n x="52"/>
      </t>
    </mdx>
    <mdx n="0" f="v">
      <t c="5" si="57" bc="00B4F0FF" fc="00008000">
        <n x="55"/>
        <n x="115"/>
        <n x="31"/>
        <n x="28"/>
        <n x="52"/>
      </t>
    </mdx>
    <mdx n="0" f="v">
      <t c="5" si="57" bc="00B4F0FF" fc="00008000">
        <n x="56"/>
        <n x="115"/>
        <n x="40"/>
        <n x="28"/>
        <n x="52"/>
      </t>
    </mdx>
    <mdx n="0" f="v">
      <t c="5" si="57" bc="00B4F0FF" fc="00008000">
        <n x="55"/>
        <n x="13"/>
        <n x="31"/>
        <n x="28"/>
        <n x="52"/>
      </t>
    </mdx>
    <mdx n="0" f="v">
      <t c="5" si="57" bc="00B4F0FF" fc="00008000">
        <n x="54"/>
        <n x="13"/>
        <n x="30"/>
        <n x="28"/>
        <n x="52"/>
      </t>
    </mdx>
    <mdx n="0" f="v">
      <t c="5" si="57" bc="00B4F0FF" fc="00008000">
        <n x="56"/>
        <n x="13"/>
        <n x="38"/>
        <n x="28"/>
        <n x="52"/>
      </t>
    </mdx>
    <mdx n="0" f="v">
      <t c="5" si="57" bc="00B4F0FF" fc="00008000">
        <n x="56"/>
        <n x="13"/>
        <n x="39"/>
        <n x="28"/>
        <n x="52"/>
      </t>
    </mdx>
    <mdx n="0" f="v">
      <t c="5" si="57" bc="00B4F0FF" fc="00008000">
        <n x="55"/>
        <n x="13"/>
        <n x="30"/>
        <n x="28"/>
        <n x="52"/>
      </t>
    </mdx>
    <mdx n="0" f="v">
      <t c="5" si="57" bc="00B4F0FF" fc="00008000">
        <n x="55"/>
        <n x="13"/>
        <n x="40"/>
        <n x="28"/>
        <n x="52"/>
      </t>
    </mdx>
    <mdx n="0" f="v">
      <t c="5" si="57" bc="00B4F0FF" fc="00008000">
        <n x="54"/>
        <n x="13"/>
        <n x="40"/>
        <n x="28"/>
        <n x="52"/>
      </t>
    </mdx>
    <mdx n="0" f="v">
      <t c="5" si="57" bc="00B4F0FF" fc="00008000">
        <n x="54"/>
        <n x="13"/>
        <n x="38"/>
        <n x="28"/>
        <n x="52"/>
      </t>
    </mdx>
    <mdx n="0" f="v">
      <t c="5" si="57" bc="00B4F0FF" fc="00008000">
        <n x="56"/>
        <n x="13"/>
        <n x="30"/>
        <n x="28"/>
        <n x="52"/>
      </t>
    </mdx>
    <mdx n="0" f="v">
      <t c="5" si="57" bc="00B4F0FF" fc="00008000">
        <n x="54"/>
        <n x="13"/>
        <n x="31"/>
        <n x="28"/>
        <n x="52"/>
      </t>
    </mdx>
    <mdx n="0" f="v">
      <t c="5" si="57" bc="00B4F0FF" fc="00008000">
        <n x="56"/>
        <n x="13"/>
        <n x="31"/>
        <n x="28"/>
        <n x="52"/>
      </t>
    </mdx>
    <mdx n="0" f="v">
      <t c="5" si="57" bc="00B4F0FF" fc="00008000">
        <n x="55"/>
        <n x="13"/>
        <n x="39"/>
        <n x="28"/>
        <n x="52"/>
      </t>
    </mdx>
    <mdx n="0" f="v">
      <t c="5" si="57" bc="00B4F0FF" fc="00008000">
        <n x="55"/>
        <n x="13"/>
        <n x="38"/>
        <n x="28"/>
        <n x="52"/>
      </t>
    </mdx>
    <mdx n="0" f="v">
      <t c="5" si="57" bc="00B4F0FF" fc="00008000">
        <n x="54"/>
        <n x="13"/>
        <n x="39"/>
        <n x="28"/>
        <n x="52"/>
      </t>
    </mdx>
    <mdx n="0" f="v">
      <t c="5" si="57" bc="00B4F0FF" fc="00008000">
        <n x="56"/>
        <n x="13"/>
        <n x="40"/>
        <n x="28"/>
        <n x="52"/>
      </t>
    </mdx>
    <mdx n="0" f="v">
      <t c="5" si="24" bc="00B4F0FF" fc="00008000">
        <n x="15"/>
        <n x="115"/>
        <n x="39"/>
        <n x="28"/>
        <n x="52"/>
      </t>
    </mdx>
    <mdx n="0" f="v">
      <t c="5" si="57" bc="00B4F0FF" fc="00008000">
        <n x="54"/>
        <n x="115"/>
        <n x="114" s="1"/>
        <n x="28"/>
        <n x="52"/>
      </t>
    </mdx>
    <mdx n="0" f="v">
      <t c="5" si="24" bc="00B4F0FF" fc="00008000">
        <n x="16"/>
        <n x="115"/>
        <n x="39"/>
        <n x="28"/>
        <n x="52"/>
      </t>
    </mdx>
    <mdx n="0" f="v">
      <t c="5" si="25" bc="00B4F0FF" fc="00008000">
        <n x="49"/>
        <n x="115"/>
        <n x="30"/>
        <n x="28"/>
        <n x="52"/>
      </t>
    </mdx>
    <mdx n="0" f="v">
      <t c="5" si="57" bc="00B4F0FF" fc="00008000">
        <n x="54"/>
        <n x="115"/>
        <n x="45"/>
        <n x="28"/>
        <n x="52"/>
      </t>
    </mdx>
    <mdx n="0" f="v">
      <t c="5" si="57" bc="00B4F0FF" fc="00404040">
        <n x="55"/>
        <n x="115"/>
        <n x="47"/>
        <n x="28"/>
        <n x="52"/>
      </t>
    </mdx>
    <mdx n="0" f="v">
      <t c="5" si="24" bc="00B4F0FF" fc="00404040">
        <n x="16"/>
        <n x="115"/>
        <n x="38"/>
        <n x="28"/>
        <n x="52"/>
      </t>
    </mdx>
    <mdx n="0" f="v">
      <t c="5" si="25" bc="00B4F0FF" fc="00008000">
        <n x="49"/>
        <n x="115"/>
        <n x="39"/>
        <n x="28"/>
        <n x="52"/>
      </t>
    </mdx>
    <mdx n="0" f="v">
      <t c="5" si="24" bc="00B4F0FF" fc="00008000">
        <n x="15"/>
        <n x="115"/>
        <n x="30"/>
        <n x="28"/>
        <n x="52"/>
      </t>
    </mdx>
    <mdx n="0" f="v">
      <t c="5" si="57" bc="00B4F0FF" fc="00008000">
        <n x="56"/>
        <n x="115"/>
        <n x="114" s="1"/>
        <n x="28"/>
        <n x="52"/>
      </t>
    </mdx>
    <mdx n="0" f="v">
      <t c="5" si="24" bc="00B4F0FF" fc="00008000">
        <n x="16"/>
        <n x="115"/>
        <n x="31"/>
        <n x="28"/>
        <n x="52"/>
      </t>
    </mdx>
    <mdx n="0" f="v">
      <t c="5" si="24" bc="00B4F0FF" fc="00008000">
        <n x="15"/>
        <n x="115"/>
        <n x="31"/>
        <n x="28"/>
        <n x="52"/>
      </t>
    </mdx>
    <mdx n="0" f="v">
      <t c="5" si="24" bc="00B4F0FF" fc="00008000">
        <n x="16"/>
        <n x="115"/>
        <n x="30"/>
        <n x="28"/>
        <n x="52"/>
      </t>
    </mdx>
    <mdx n="0" f="v">
      <t c="5" si="57" bc="00B4F0FF" fc="00008000">
        <n x="56"/>
        <n x="115"/>
        <n x="45"/>
        <n x="28"/>
        <n x="52"/>
      </t>
    </mdx>
    <mdx n="0" f="v">
      <t c="5" si="57" bc="00B4F0FF" fc="00008000">
        <n x="55"/>
        <n x="115"/>
        <n x="114" s="1"/>
        <n x="28"/>
        <n x="52"/>
      </t>
    </mdx>
    <mdx n="0" f="v">
      <t c="5" si="25" bc="00B4F0FF" fc="00008000">
        <n x="49"/>
        <n x="115"/>
        <n x="31"/>
        <n x="28"/>
        <n x="52"/>
      </t>
    </mdx>
    <mdx n="0" f="v">
      <t c="5" si="57" bc="00B4F0FF" fc="00008000">
        <n x="54"/>
        <n x="115"/>
        <n x="44"/>
        <n x="28"/>
        <n x="52"/>
      </t>
    </mdx>
    <mdx n="0" f="v">
      <t c="5" si="25" bc="00B4F0FF" fc="00404040">
        <n x="49"/>
        <n x="115"/>
        <n x="38"/>
        <n x="28"/>
        <n x="52"/>
      </t>
    </mdx>
    <mdx n="0" f="v">
      <t c="5" si="57" bc="00B4F0FF" fc="00404040">
        <n x="56"/>
        <n x="115"/>
        <n x="47"/>
        <n x="28"/>
        <n x="52"/>
      </t>
    </mdx>
    <mdx n="0" f="v">
      <t c="5" si="57" bc="00B4F0FF" fc="00008000">
        <n x="55"/>
        <n x="115"/>
        <n x="44"/>
        <n x="28"/>
        <n x="52"/>
      </t>
    </mdx>
    <mdx n="0" f="v">
      <t c="5" si="24" bc="00B4F0FF" fc="00008000">
        <n x="15"/>
        <n x="115"/>
        <n x="40"/>
        <n x="28"/>
        <n x="52"/>
      </t>
    </mdx>
    <mdx n="0" f="v">
      <t c="5" si="25" bc="00B4F0FF" fc="00008000">
        <n x="49"/>
        <n x="115"/>
        <n x="40"/>
        <n x="28"/>
        <n x="52"/>
      </t>
    </mdx>
    <mdx n="0" f="v">
      <t c="5" si="57" bc="00B4F0FF" fc="00404040">
        <n x="54"/>
        <n x="115"/>
        <n x="47"/>
        <n x="28"/>
        <n x="52"/>
      </t>
    </mdx>
    <mdx n="0" f="v">
      <t c="5" si="24" bc="00B4F0FF" fc="00008000">
        <n x="16"/>
        <n x="115"/>
        <n x="40"/>
        <n x="28"/>
        <n x="52"/>
      </t>
    </mdx>
    <mdx n="0" f="v">
      <t c="5" si="57" bc="00B4F0FF" fc="00008000">
        <n x="55"/>
        <n x="115"/>
        <n x="45"/>
        <n x="28"/>
        <n x="52"/>
      </t>
    </mdx>
    <mdx n="0" f="v">
      <t c="5" si="57" bc="00B4F0FF" fc="00008000">
        <n x="56"/>
        <n x="115"/>
        <n x="39"/>
        <n x="28"/>
        <n x="52"/>
      </t>
    </mdx>
    <mdx n="0" f="v">
      <t c="5" si="24" bc="00B4F0FF" fc="00404040">
        <n x="15"/>
        <n x="115"/>
        <n x="38"/>
        <n x="28"/>
        <n x="52"/>
      </t>
    </mdx>
    <mdx n="0" f="v">
      <t c="5" si="57" bc="00B4F0FF" fc="00008000">
        <n x="55"/>
        <n x="115"/>
        <n x="39"/>
        <n x="28"/>
        <n x="52"/>
      </t>
    </mdx>
    <mdx n="0" f="v">
      <t c="5" si="57" bc="00B4F0FF" fc="00008000">
        <n x="54"/>
        <n x="115"/>
        <n x="39"/>
        <n x="28"/>
        <n x="52"/>
      </t>
    </mdx>
    <mdx n="0" f="v">
      <t c="5" si="57" bc="00B4F0FF" fc="00008000">
        <n x="56"/>
        <n x="115"/>
        <n x="44"/>
        <n x="28"/>
        <n x="52"/>
      </t>
    </mdx>
    <mdx n="0" f="v">
      <t c="5" si="57" bc="00B4F0FF" fc="00008000">
        <n x="55"/>
        <n x="13"/>
        <n x="44"/>
        <n x="28"/>
        <n x="52"/>
      </t>
    </mdx>
    <mdx n="0" f="v">
      <t c="5" si="57" bc="00B4F0FF" fc="00008000">
        <n x="54"/>
        <n x="13"/>
        <n x="44"/>
        <n x="28"/>
        <n x="52"/>
      </t>
    </mdx>
    <mdx n="0" f="v">
      <t c="5" si="57" bc="00B4F0FF" fc="00008000">
        <n x="55"/>
        <n x="13"/>
        <n x="45"/>
        <n x="28"/>
        <n x="52"/>
      </t>
    </mdx>
    <mdx n="0" f="v">
      <t c="5" si="57" bc="00B4F0FF" fc="00008000">
        <n x="54"/>
        <n x="13"/>
        <n x="114" s="1"/>
        <n x="28"/>
        <n x="52"/>
      </t>
    </mdx>
    <mdx n="0" f="v">
      <t c="5" si="57" bc="00B4F0FF" fc="00008000">
        <n x="56"/>
        <n x="13"/>
        <n x="47"/>
        <n x="28"/>
        <n x="52"/>
      </t>
    </mdx>
    <mdx n="0" f="v">
      <t c="5" si="57" bc="00B4F0FF" fc="00008000">
        <n x="54"/>
        <n x="13"/>
        <n x="47"/>
        <n x="28"/>
        <n x="52"/>
      </t>
    </mdx>
    <mdx n="0" f="v">
      <t c="5" si="57" bc="00B4F0FF" fc="00008000">
        <n x="56"/>
        <n x="13"/>
        <n x="114" s="1"/>
        <n x="28"/>
        <n x="52"/>
      </t>
    </mdx>
    <mdx n="0" f="v">
      <t c="5" si="57" bc="00B4F0FF" fc="00008000">
        <n x="55"/>
        <n x="13"/>
        <n x="47"/>
        <n x="28"/>
        <n x="52"/>
      </t>
    </mdx>
    <mdx n="0" f="v">
      <t c="5" si="57" bc="00B4F0FF" fc="00008000">
        <n x="54"/>
        <n x="13"/>
        <n x="45"/>
        <n x="28"/>
        <n x="52"/>
      </t>
    </mdx>
    <mdx n="0" f="v">
      <t c="5" si="57" bc="00B4F0FF" fc="00008000">
        <n x="55"/>
        <n x="13"/>
        <n x="114" s="1"/>
        <n x="28"/>
        <n x="52"/>
      </t>
    </mdx>
    <mdx n="0" f="v">
      <t c="5" si="57" bc="00B4F0FF" fc="00008000">
        <n x="56"/>
        <n x="13"/>
        <n x="45"/>
        <n x="28"/>
        <n x="52"/>
      </t>
    </mdx>
    <mdx n="0" f="v">
      <t c="5" si="57" bc="00B4F0FF" fc="00008000">
        <n x="56"/>
        <n x="13"/>
        <n x="44"/>
        <n x="28"/>
        <n x="52"/>
      </t>
    </mdx>
    <mdx n="0" f="v">
      <t c="5" si="57" bc="00B4F0FF" fc="00008000">
        <n x="56"/>
        <n x="13"/>
        <n x="113" s="1"/>
        <n x="28"/>
        <n x="52"/>
      </t>
    </mdx>
    <mdx n="0" f="v">
      <t c="5" si="25" bc="00B4F0FF" fc="00008000">
        <n x="49"/>
        <n x="115"/>
        <n x="114" s="1"/>
        <n x="28"/>
        <n x="52"/>
      </t>
    </mdx>
    <mdx n="0" f="v">
      <t c="5" si="24" bc="00B4F0FF" fc="00008000">
        <n x="15"/>
        <n x="115"/>
        <n x="114" s="1"/>
        <n x="28"/>
        <n x="52"/>
      </t>
    </mdx>
    <mdx n="0" f="v">
      <t c="5" si="57" bc="00B4F0FF" fc="00008000">
        <n x="54"/>
        <n x="13"/>
        <n x="32"/>
        <n x="28"/>
        <n x="52"/>
      </t>
    </mdx>
    <mdx n="0" f="v">
      <t c="5" si="57" bc="00B4F0FF" fc="00008000">
        <n x="55"/>
        <n x="13"/>
        <n x="32"/>
        <n x="28"/>
        <n x="52"/>
      </t>
    </mdx>
    <mdx n="0" f="v">
      <t c="5" si="57" bc="00B4F0FF" fc="00008000">
        <n x="55"/>
        <n x="13"/>
        <n x="113" s="1"/>
        <n x="28"/>
        <n x="52"/>
      </t>
    </mdx>
    <mdx n="0" f="v">
      <t c="5" si="24" bc="00B4F0FF" fc="00008000">
        <n x="16"/>
        <n x="115"/>
        <n x="114" s="1"/>
        <n x="28"/>
        <n x="52"/>
      </t>
    </mdx>
    <mdx n="0" f="v">
      <t c="5" si="57" bc="00B4F0FF" fc="00008000">
        <n x="56"/>
        <n x="115"/>
        <n x="32"/>
        <n x="28"/>
        <n x="52"/>
      </t>
    </mdx>
    <mdx n="0" f="v">
      <t c="5" si="57" bc="00B4F0FF" fc="00008000">
        <n x="54"/>
        <n x="115"/>
        <n x="32"/>
        <n x="28"/>
        <n x="52"/>
      </t>
    </mdx>
    <mdx n="0" f="v">
      <t c="5" si="57" bc="00B4F0FF" fc="00008000">
        <n x="54"/>
        <n x="115"/>
        <n x="113" s="1"/>
        <n x="28"/>
        <n x="52"/>
      </t>
    </mdx>
    <mdx n="0" f="v">
      <t c="5" si="57" bc="00B4F0FF" fc="00008000">
        <n x="55"/>
        <n x="115"/>
        <n x="32"/>
        <n x="28"/>
        <n x="52"/>
      </t>
    </mdx>
    <mdx n="0" f="v">
      <t c="5" si="57" bc="00B4F0FF" fc="00008000">
        <n x="55"/>
        <n x="115"/>
        <n x="113" s="1"/>
        <n x="28"/>
        <n x="52"/>
      </t>
    </mdx>
    <mdx n="0" f="v">
      <t c="5" si="57" bc="00B4F0FF" fc="00008000">
        <n x="56"/>
        <n x="115"/>
        <n x="113" s="1"/>
        <n x="28"/>
        <n x="52"/>
      </t>
    </mdx>
    <mdx n="0" f="v">
      <t c="5" si="57" bc="00B4F0FF" fc="00008000">
        <n x="54"/>
        <n x="13"/>
        <n x="113" s="1"/>
        <n x="28"/>
        <n x="52"/>
      </t>
    </mdx>
    <mdx n="0" f="v">
      <t c="5" si="57" bc="00B4F0FF" fc="00008000">
        <n x="56"/>
        <n x="13"/>
        <n x="32"/>
        <n x="28"/>
        <n x="52"/>
      </t>
    </mdx>
    <mdx n="0" f="v">
      <t c="5" si="24" bc="00B4F0FF" fc="00008000">
        <n x="16"/>
        <n x="13"/>
        <n x="114" s="1"/>
        <n x="28"/>
        <n x="52"/>
      </t>
    </mdx>
    <mdx n="0" f="v">
      <t c="5" si="25" bc="00B4F0FF" fc="00008000">
        <n x="49"/>
        <n x="13"/>
        <n x="114" s="1"/>
        <n x="28"/>
        <n x="52"/>
      </t>
    </mdx>
    <mdx n="0" f="v">
      <t c="5" si="24" bc="00B4F0FF" fc="00008000">
        <n x="15"/>
        <n x="13"/>
        <n x="114" s="1"/>
        <n x="28"/>
        <n x="52"/>
      </t>
    </mdx>
    <mdx n="0" f="v">
      <t c="5" si="25" bc="00B4F0FF" fc="00008000">
        <n x="49"/>
        <n x="13"/>
        <n x="113" s="1"/>
        <n x="28"/>
        <n x="52"/>
      </t>
    </mdx>
    <mdx n="0" f="v">
      <t c="5" si="24" bc="00B4F0FF" fc="00008000">
        <n x="15"/>
        <n x="13"/>
        <n x="30"/>
        <n x="28"/>
        <n x="52"/>
      </t>
    </mdx>
    <mdx n="0" f="v">
      <t c="5" si="24" bc="00B4F0FF" fc="00000080">
        <n x="16"/>
        <n x="13"/>
        <n x="39"/>
        <n x="28"/>
        <n x="52"/>
      </t>
    </mdx>
    <mdx n="0" f="v">
      <t c="5" si="24" bc="00B4F0FF" fc="00008000">
        <n x="16"/>
        <n x="115"/>
        <n x="113" s="1"/>
        <n x="28"/>
        <n x="52"/>
      </t>
    </mdx>
    <mdx n="0" f="v">
      <t c="5" si="25" bc="00B4F0FF" fc="00008000">
        <n x="49"/>
        <n x="13"/>
        <n x="30"/>
        <n x="28"/>
        <n x="52"/>
      </t>
    </mdx>
    <mdx n="0" f="v">
      <t c="5" si="25" bc="00B4F0FF" fc="00008000">
        <n x="49"/>
        <n x="115"/>
        <n x="47"/>
        <n x="28"/>
        <n x="52"/>
      </t>
    </mdx>
    <mdx n="0" f="v">
      <t c="5" si="24" bc="00B4F0FF" fc="00008000">
        <n x="15"/>
        <n x="115"/>
        <n x="113" s="1"/>
        <n x="28"/>
        <n x="52"/>
      </t>
    </mdx>
    <mdx n="0" f="v">
      <t c="5" si="25" bc="00B4F0FF" fc="00008000">
        <n x="49"/>
        <n x="115"/>
        <n x="113" s="1"/>
        <n x="28"/>
        <n x="52"/>
      </t>
    </mdx>
    <mdx n="0" f="v">
      <t c="5" si="24" bc="00B4F0FF" fc="00008000">
        <n x="15"/>
        <n x="115"/>
        <n x="47"/>
        <n x="28"/>
        <n x="52"/>
      </t>
    </mdx>
    <mdx n="0" f="v">
      <t c="5" si="25" bc="00B4F0FF" fc="00008000">
        <n x="49"/>
        <n x="13"/>
        <n x="40"/>
        <n x="28"/>
        <n x="52"/>
      </t>
    </mdx>
    <mdx n="0" f="v">
      <t c="5" si="24" bc="00B4F0FF" fc="00008000">
        <n x="16"/>
        <n x="115"/>
        <n x="47"/>
        <n x="28"/>
        <n x="52"/>
      </t>
    </mdx>
    <mdx n="0" f="v">
      <t c="5" si="24" bc="00B4F0FF" fc="00008000">
        <n x="16"/>
        <n x="13"/>
        <n x="40"/>
        <n x="28"/>
        <n x="52"/>
      </t>
    </mdx>
    <mdx n="0" f="v">
      <t c="5" si="24" bc="00B4F0FF" fc="00008000">
        <n x="15"/>
        <n x="13"/>
        <n x="113" s="1"/>
        <n x="28"/>
        <n x="52"/>
      </t>
    </mdx>
    <mdx n="0" f="v">
      <t c="5" si="24" bc="00B4F0FF" fc="00008000">
        <n x="16"/>
        <n x="13"/>
        <n x="31"/>
        <n x="28"/>
        <n x="52"/>
      </t>
    </mdx>
    <mdx n="0" f="v">
      <t c="5" si="24" bc="00B4F0FF" fc="00000080">
        <n x="15"/>
        <n x="13"/>
        <n x="39"/>
        <n x="28"/>
        <n x="52"/>
      </t>
    </mdx>
    <mdx n="0" f="v">
      <t c="5" si="24" bc="00B4F0FF" fc="00008000">
        <n x="16"/>
        <n x="13"/>
        <n x="113" s="1"/>
        <n x="28"/>
        <n x="52"/>
      </t>
    </mdx>
    <mdx n="0" f="v">
      <t c="5" si="24" bc="00B4F0FF" fc="00008000">
        <n x="16"/>
        <n x="13"/>
        <n x="38"/>
        <n x="28"/>
        <n x="52"/>
      </t>
    </mdx>
    <mdx n="0" f="v">
      <t c="5" si="24" bc="00B4F0FF" fc="00008000">
        <n x="16"/>
        <n x="115"/>
        <n x="44"/>
        <n x="28"/>
        <n x="52"/>
      </t>
    </mdx>
    <mdx n="0" f="v">
      <t c="5" si="25" bc="00B4F0FF" fc="00008000">
        <n x="49"/>
        <n x="115"/>
        <n x="45"/>
        <n x="28"/>
        <n x="52"/>
      </t>
    </mdx>
    <mdx n="0" f="v">
      <t c="5" si="25" bc="00B4F0FF" fc="00008000">
        <n x="49"/>
        <n x="13"/>
        <n x="38"/>
        <n x="28"/>
        <n x="52"/>
      </t>
    </mdx>
    <mdx n="0" f="v">
      <t c="5" si="24" bc="00B4F0FF" fc="00008000">
        <n x="15"/>
        <n x="13"/>
        <n x="31"/>
        <n x="28"/>
        <n x="52"/>
      </t>
    </mdx>
    <mdx n="0" f="v">
      <t c="5" si="24" bc="00B4F0FF" fc="00008000">
        <n x="15"/>
        <n x="115"/>
        <n x="44"/>
        <n x="28"/>
        <n x="52"/>
      </t>
    </mdx>
    <mdx n="0" f="v">
      <t c="5" si="25" bc="00B4F0FF" fc="00008000">
        <n x="49"/>
        <n x="13"/>
        <n x="39"/>
        <n x="28"/>
        <n x="52"/>
      </t>
    </mdx>
    <mdx n="0" f="v">
      <t c="5" si="24" bc="00B4F0FF" fc="00008000">
        <n x="15"/>
        <n x="13"/>
        <n x="38"/>
        <n x="28"/>
        <n x="52"/>
      </t>
    </mdx>
    <mdx n="0" f="v">
      <t c="5" si="24" bc="00B4F0FF" fc="00008000">
        <n x="16"/>
        <n x="13"/>
        <n x="30"/>
        <n x="28"/>
        <n x="52"/>
      </t>
    </mdx>
    <mdx n="0" f="v">
      <t c="5" si="24" bc="00B4F0FF" fc="00008000">
        <n x="15"/>
        <n x="13"/>
        <n x="40"/>
        <n x="28"/>
        <n x="52"/>
      </t>
    </mdx>
    <mdx n="0" f="v">
      <t c="5" si="25" bc="00B4F0FF" fc="00008000">
        <n x="49"/>
        <n x="13"/>
        <n x="31"/>
        <n x="28"/>
        <n x="52"/>
      </t>
    </mdx>
    <mdx n="0" f="v">
      <t c="5" si="24" bc="00B4F0FF" fc="00008000">
        <n x="16"/>
        <n x="115"/>
        <n x="32"/>
        <n x="28"/>
        <n x="52"/>
      </t>
    </mdx>
    <mdx n="0" f="v">
      <t c="5" si="25" bc="00B4F0FF" fc="00008000">
        <n x="49"/>
        <n x="13"/>
        <n x="44"/>
        <n x="28"/>
        <n x="52"/>
      </t>
    </mdx>
    <mdx n="0" f="v">
      <t c="5" si="24" bc="00B4F0FF" fc="00008000">
        <n x="16"/>
        <n x="13"/>
        <n x="32"/>
        <n x="28"/>
        <n x="52"/>
      </t>
    </mdx>
    <mdx n="0" f="v">
      <t c="5" si="25" bc="00B4F0FF" fc="00008000">
        <n x="49"/>
        <n x="115"/>
        <n x="32"/>
        <n x="28"/>
        <n x="52"/>
      </t>
    </mdx>
    <mdx n="0" f="v">
      <t c="5" si="24" bc="00B4F0FF" fc="00008000">
        <n x="15"/>
        <n x="115"/>
        <n x="32"/>
        <n x="28"/>
        <n x="52"/>
      </t>
    </mdx>
    <mdx n="0" f="v">
      <t c="5" si="24" bc="00B4F0FF" fc="00008000">
        <n x="15"/>
        <n x="13"/>
        <n x="45"/>
        <n x="28"/>
        <n x="52"/>
      </t>
    </mdx>
    <mdx n="0" f="v">
      <t c="5" si="25" bc="00B4F0FF" fc="00008000">
        <n x="49"/>
        <n x="13"/>
        <n x="32"/>
        <n x="28"/>
        <n x="52"/>
      </t>
    </mdx>
    <mdx n="0" f="v">
      <t c="5" si="25" bc="00B4F0FF" fc="00008000">
        <n x="49"/>
        <n x="13"/>
        <n x="45"/>
        <n x="28"/>
        <n x="52"/>
      </t>
    </mdx>
    <mdx n="0" f="v">
      <t c="5" si="24" bc="00B4F0FF" fc="00008000">
        <n x="16"/>
        <n x="13"/>
        <n x="45"/>
        <n x="28"/>
        <n x="52"/>
      </t>
    </mdx>
    <mdx n="0" f="v">
      <t c="5" si="24" bc="00B4F0FF" fc="00008000">
        <n x="15"/>
        <n x="13"/>
        <n x="32"/>
        <n x="28"/>
        <n x="52"/>
      </t>
    </mdx>
    <mdx n="0" f="v">
      <t c="5" si="24" bc="00B4F0FF" fc="00008000">
        <n x="15"/>
        <n x="13"/>
        <n x="44"/>
        <n x="28"/>
        <n x="52"/>
      </t>
    </mdx>
    <mdx n="0" f="v">
      <t c="5" si="25" bc="00B4F0FF" fc="00008000">
        <n x="49"/>
        <n x="13"/>
        <n x="47"/>
        <n x="28"/>
        <n x="52"/>
      </t>
    </mdx>
    <mdx n="0" f="v">
      <t c="5" si="24" bc="00B4F0FF" fc="00008000">
        <n x="16"/>
        <n x="13"/>
        <n x="47"/>
        <n x="28"/>
        <n x="52"/>
      </t>
    </mdx>
    <mdx n="0" f="v">
      <t c="5" si="24" bc="00B4F0FF" fc="00008000">
        <n x="15"/>
        <n x="13"/>
        <n x="47"/>
        <n x="28"/>
        <n x="52"/>
      </t>
    </mdx>
    <mdx n="0" f="v">
      <t c="5" si="24" bc="00B4F0FF" fc="00008000">
        <n x="16"/>
        <n x="115"/>
        <n x="45"/>
        <n x="28"/>
        <n x="52"/>
      </t>
    </mdx>
    <mdx n="0" f="v">
      <t c="5" si="24" bc="00B4F0FF" fc="00008000">
        <n x="15"/>
        <n x="115"/>
        <n x="45"/>
        <n x="28"/>
        <n x="52"/>
      </t>
    </mdx>
    <mdx n="0" f="v">
      <t c="5" si="25" bc="00B4F0FF" fc="00008000">
        <n x="49"/>
        <n x="115"/>
        <n x="44"/>
        <n x="28"/>
        <n x="52"/>
      </t>
    </mdx>
    <mdx n="0" f="v">
      <t c="5" si="24" bc="00B4F0FF" fc="00008000">
        <n x="16"/>
        <n x="13"/>
        <n x="44"/>
        <n x="28"/>
        <n x="52"/>
      </t>
    </mdx>
    <mdx n="0" f="v">
      <t c="5" si="25" bc="00B4F0FF" fc="00008000">
        <n x="49"/>
        <n x="13"/>
        <n x="80"/>
        <n x="28"/>
        <n x="52"/>
      </t>
    </mdx>
    <mdx n="0" f="v">
      <t c="5" si="57" bc="00B4F0FF" fc="00008000">
        <n x="55"/>
        <n x="13"/>
        <n x="80"/>
        <n x="28"/>
        <n x="52"/>
      </t>
    </mdx>
    <mdx n="0" f="v">
      <t c="5" si="24" bc="00B4F0FF" fc="00000080">
        <n x="15"/>
        <n x="115"/>
        <n x="80"/>
        <n x="28"/>
        <n x="52"/>
      </t>
    </mdx>
    <mdx n="0" f="v">
      <t c="5" si="25" bc="00B4F0FF" fc="00008000">
        <n x="49"/>
        <n x="115"/>
        <n x="80"/>
        <n x="28"/>
        <n x="52"/>
      </t>
    </mdx>
    <mdx n="0" f="v">
      <t c="5" si="57" bc="00B4F0FF" fc="00008000">
        <n x="56"/>
        <n x="115"/>
        <n x="80"/>
        <n x="28"/>
        <n x="52"/>
      </t>
    </mdx>
    <mdx n="0" f="v">
      <t c="5" si="57" bc="00B4F0FF" fc="00008000">
        <n x="54"/>
        <n x="115"/>
        <n x="80"/>
        <n x="28"/>
        <n x="52"/>
      </t>
    </mdx>
    <mdx n="0" f="v">
      <t c="5" si="24" bc="00B4F0FF" fc="00000080">
        <n x="16"/>
        <n x="115"/>
        <n x="80"/>
        <n x="28"/>
        <n x="52"/>
      </t>
    </mdx>
    <mdx n="0" f="v">
      <t c="5" si="57" bc="00B4F0FF" fc="00008000">
        <n x="56"/>
        <n x="13"/>
        <n x="80"/>
        <n x="28"/>
        <n x="52"/>
      </t>
    </mdx>
    <mdx n="0" f="v">
      <t c="5" si="57" bc="00B4F0FF" fc="00008000">
        <n x="55"/>
        <n x="115"/>
        <n x="80"/>
        <n x="28"/>
        <n x="52"/>
      </t>
    </mdx>
    <mdx n="0" f="v">
      <t c="5" si="57" bc="00B4F0FF" fc="00008000">
        <n x="54"/>
        <n x="13"/>
        <n x="80"/>
        <n x="28"/>
        <n x="52"/>
      </t>
    </mdx>
  </mdxMetadata>
  <valueMetadata count="66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</valueMetadata>
</metadata>
</file>

<file path=xl/sharedStrings.xml><?xml version="1.0" encoding="utf-8"?>
<sst xmlns="http://schemas.openxmlformats.org/spreadsheetml/2006/main" count="132" uniqueCount="58">
  <si>
    <t>TATU</t>
  </si>
  <si>
    <t>FINREP</t>
  </si>
  <si>
    <t>TUOTOT YHTEENSÄ</t>
  </si>
  <si>
    <t>korkokate</t>
  </si>
  <si>
    <t>Nettopalkkiotuotot</t>
  </si>
  <si>
    <t>Kaupankäynti- ja sijoitustoiminta</t>
  </si>
  <si>
    <t>Muut tuotot</t>
  </si>
  <si>
    <t>ARVONALENTUMISTAPPIOT (vain vanhassa Riskissä oleva erä)</t>
  </si>
  <si>
    <t>P</t>
  </si>
  <si>
    <t>Muutos</t>
  </si>
  <si>
    <t>Muutos %</t>
  </si>
  <si>
    <t>Liiketulos</t>
  </si>
  <si>
    <t>Korkokate</t>
  </si>
  <si>
    <t>vs.</t>
  </si>
  <si>
    <t>Muut kulut</t>
  </si>
  <si>
    <t>Henkilöstökulut</t>
  </si>
  <si>
    <t>Taseen loppusumma</t>
  </si>
  <si>
    <t>S-Pankki Oy</t>
  </si>
  <si>
    <t>Palkkiotuotot, netto</t>
  </si>
  <si>
    <t>Kaupankäynnin ja sijoitustoiminnan nettotuotot</t>
  </si>
  <si>
    <t>Tuotot</t>
  </si>
  <si>
    <t>Muut hallintokulut</t>
  </si>
  <si>
    <t>Kulut</t>
  </si>
  <si>
    <t>Arvonalentumiset luotoista ja muista sitoumuksista)</t>
  </si>
  <si>
    <t>Koko pääoman tuotto, (ROA), %</t>
  </si>
  <si>
    <t>Omat varat yhteensä</t>
  </si>
  <si>
    <t>Kokonaisriskin määrä</t>
  </si>
  <si>
    <t>Kokonaisvakavaraisuussuhde, %</t>
  </si>
  <si>
    <t>Vakavaraisuussuhde ensisijaisilla omilla varoilla, %</t>
  </si>
  <si>
    <t>Ydinvakavaraisuussuhde, %</t>
  </si>
  <si>
    <t>Saamiset yleisöltä</t>
  </si>
  <si>
    <t>Saamiset yleisöltä pl. repot</t>
  </si>
  <si>
    <t>Yleisön talletukset</t>
  </si>
  <si>
    <t>Arvonalentumiset luotoista ja muista sitoumuksista</t>
  </si>
  <si>
    <t>Aktia Pankki Oyj</t>
  </si>
  <si>
    <t>Nordea Pankki Suomi Oyj -konserni</t>
  </si>
  <si>
    <t>Danske Bank Oyj -konserni</t>
  </si>
  <si>
    <t>Ålandsbanken Abp</t>
  </si>
  <si>
    <t>Bonum Pankki Oy</t>
  </si>
  <si>
    <t>Evli Pankki Oyj</t>
  </si>
  <si>
    <t>Suomen Hypoteekkiyhdistys</t>
  </si>
  <si>
    <t>POP Pankki -ryhmä</t>
  </si>
  <si>
    <t>Talletuspankkien kannattavuus ja vakavaraisuus</t>
  </si>
  <si>
    <t>30.6.2015
milj. euroa</t>
  </si>
  <si>
    <t>30.6.2014
milj. euroa</t>
  </si>
  <si>
    <t>Muutos
%</t>
  </si>
  <si>
    <t>Luvut perustuvat viranomaisraportointiin, ja ne voivat joiltain osin poiketa pankkien omista julkaisuista.</t>
  </si>
  <si>
    <t>Finanssivalvonta</t>
  </si>
  <si>
    <t>Valvottavien taloudellinen tila ja riskit 2/2015</t>
  </si>
  <si>
    <t>Oman pääoman tuotto (ROE),%</t>
  </si>
  <si>
    <t>Kulut/tuotot-suhde, % (EBA)</t>
  </si>
  <si>
    <t>Riskipainotetut erät</t>
  </si>
  <si>
    <r>
      <t>OP Ryhmä</t>
    </r>
    <r>
      <rPr>
        <b/>
        <vertAlign val="superscript"/>
        <sz val="11"/>
        <rFont val="Arial"/>
        <family val="2"/>
      </rPr>
      <t>1</t>
    </r>
  </si>
  <si>
    <r>
      <t>Säästöpankkiryhmä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</si>
  <si>
    <r>
      <t>Oma Säästöpankki Oyj</t>
    </r>
    <r>
      <rPr>
        <b/>
        <vertAlign val="superscript"/>
        <sz val="11"/>
        <rFont val="Arial"/>
        <family val="2"/>
      </rPr>
      <t>3</t>
    </r>
  </si>
  <si>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Oma Säästöpankki Oyj:n luvut 30.6.2014 ajankohdalta perustuvat Oma Säästöpankki Oy:n ja Etelä-Karjalan Säästöpankki Oy:n yhdistettyihin lukuihin.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</si>
  <si>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OP Ryhmän luvuissa ei ole mukana kuutta POP Pankki -ryhmään aiemmin kuulunutta pankkia, jotka liittyivät toukokuussa 2015 OP Ryhmän keskusyhteisön jäseniksi.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</si>
  <si>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Säästöpankkiryhmän luvut 30.6.2014 ajankohdalta perustuvat yhteenliittymään liittyneiden Säästöpankkien yhdistettyihin lukuihin.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</si>
</sst>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\ %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u/>
      <sz val="8.5"/>
      <color theme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8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882"/>
        <bgColor indexed="64"/>
      </patternFill>
    </fill>
    <fill>
      <patternFill patternType="solid">
        <fgColor rgb="FFDCDD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3882"/>
      </bottom>
      <diagonal/>
    </border>
    <border>
      <left/>
      <right style="thin">
        <color rgb="FF003882"/>
      </right>
      <top/>
      <bottom/>
      <diagonal/>
    </border>
    <border>
      <left style="thin">
        <color rgb="FF003882"/>
      </left>
      <right/>
      <top/>
      <bottom/>
      <diagonal/>
    </border>
    <border>
      <left/>
      <right style="thin">
        <color rgb="FF003882"/>
      </right>
      <top/>
      <bottom style="thin">
        <color rgb="FF003882"/>
      </bottom>
      <diagonal/>
    </border>
    <border>
      <left style="thin">
        <color rgb="FF003882"/>
      </left>
      <right/>
      <top/>
      <bottom style="thin">
        <color rgb="FF003882"/>
      </bottom>
      <diagonal/>
    </border>
  </borders>
  <cellStyleXfs count="460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>
      <alignment wrapText="1"/>
    </xf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3" fillId="2" borderId="1" applyNumberFormat="0" applyFont="0" applyBorder="0" applyAlignment="0" applyProtection="0">
      <alignment horizontal="left"/>
    </xf>
    <xf numFmtId="0" fontId="7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1">
    <xf numFmtId="0" fontId="0" fillId="0" borderId="0" xfId="0"/>
    <xf numFmtId="3" fontId="2" fillId="0" borderId="0" xfId="0" applyNumberFormat="1" applyFont="1"/>
    <xf numFmtId="0" fontId="2" fillId="0" borderId="0" xfId="0" applyFont="1"/>
    <xf numFmtId="9" fontId="0" fillId="0" borderId="0" xfId="1" applyFont="1"/>
    <xf numFmtId="3" fontId="0" fillId="0" borderId="0" xfId="0" applyNumberFormat="1"/>
    <xf numFmtId="0" fontId="10" fillId="0" borderId="0" xfId="0" applyFont="1" applyBorder="1" applyAlignment="1">
      <alignment horizontal="left" indent="3"/>
    </xf>
    <xf numFmtId="0" fontId="11" fillId="0" borderId="0" xfId="0" applyFont="1" applyBorder="1" applyAlignment="1">
      <alignment horizontal="left"/>
    </xf>
    <xf numFmtId="0" fontId="0" fillId="0" borderId="0" xfId="0"/>
    <xf numFmtId="3" fontId="0" fillId="0" borderId="0" xfId="0" applyNumberFormat="1" applyFont="1"/>
    <xf numFmtId="0" fontId="0" fillId="0" borderId="0" xfId="0" applyFont="1"/>
    <xf numFmtId="0" fontId="12" fillId="0" borderId="0" xfId="0" applyFon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3" fontId="0" fillId="0" borderId="0" xfId="1" applyNumberFormat="1" applyFont="1"/>
    <xf numFmtId="0" fontId="0" fillId="3" borderId="0" xfId="0" applyFill="1"/>
    <xf numFmtId="0" fontId="0" fillId="3" borderId="0" xfId="0" applyFill="1" applyAlignment="1">
      <alignment wrapText="1"/>
    </xf>
    <xf numFmtId="9" fontId="0" fillId="0" borderId="0" xfId="1" applyNumberFormat="1" applyFont="1"/>
    <xf numFmtId="0" fontId="16" fillId="5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165" fontId="13" fillId="0" borderId="0" xfId="0" applyNumberFormat="1" applyFont="1" applyAlignment="1">
      <alignment vertical="top"/>
    </xf>
    <xf numFmtId="0" fontId="16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165" fontId="13" fillId="4" borderId="0" xfId="0" applyNumberFormat="1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7" fillId="6" borderId="2" xfId="0" applyFont="1" applyFill="1" applyBorder="1" applyAlignment="1">
      <alignment vertical="top"/>
    </xf>
    <xf numFmtId="0" fontId="14" fillId="6" borderId="3" xfId="0" applyFont="1" applyFill="1" applyBorder="1" applyAlignment="1">
      <alignment vertical="top"/>
    </xf>
    <xf numFmtId="165" fontId="14" fillId="6" borderId="4" xfId="0" applyNumberFormat="1" applyFont="1" applyFill="1" applyBorder="1" applyAlignment="1">
      <alignment vertical="top"/>
    </xf>
    <xf numFmtId="165" fontId="14" fillId="6" borderId="0" xfId="0" applyNumberFormat="1" applyFont="1" applyFill="1" applyBorder="1" applyAlignment="1">
      <alignment vertical="top"/>
    </xf>
    <xf numFmtId="166" fontId="14" fillId="6" borderId="3" xfId="0" applyNumberFormat="1" applyFont="1" applyFill="1" applyBorder="1" applyAlignment="1">
      <alignment vertical="top"/>
    </xf>
    <xf numFmtId="166" fontId="14" fillId="6" borderId="0" xfId="0" applyNumberFormat="1" applyFont="1" applyFill="1" applyBorder="1" applyAlignment="1">
      <alignment vertical="top"/>
    </xf>
    <xf numFmtId="166" fontId="14" fillId="6" borderId="4" xfId="0" applyNumberFormat="1" applyFont="1" applyFill="1" applyBorder="1" applyAlignment="1">
      <alignment vertical="top"/>
    </xf>
    <xf numFmtId="164" fontId="14" fillId="6" borderId="3" xfId="0" applyNumberFormat="1" applyFont="1" applyFill="1" applyBorder="1" applyAlignment="1">
      <alignment vertical="top"/>
    </xf>
    <xf numFmtId="164" fontId="14" fillId="6" borderId="0" xfId="0" applyNumberFormat="1" applyFont="1" applyFill="1" applyBorder="1" applyAlignment="1">
      <alignment vertical="top"/>
    </xf>
    <xf numFmtId="0" fontId="14" fillId="6" borderId="4" xfId="0" applyFont="1" applyFill="1" applyBorder="1" applyAlignment="1">
      <alignment vertical="top"/>
    </xf>
    <xf numFmtId="0" fontId="14" fillId="6" borderId="0" xfId="0" applyFont="1" applyFill="1" applyBorder="1" applyAlignment="1">
      <alignment vertical="top"/>
    </xf>
    <xf numFmtId="164" fontId="14" fillId="6" borderId="4" xfId="0" applyNumberFormat="1" applyFont="1" applyFill="1" applyBorder="1" applyAlignment="1">
      <alignment vertical="top"/>
    </xf>
    <xf numFmtId="10" fontId="14" fillId="6" borderId="3" xfId="0" applyNumberFormat="1" applyFont="1" applyFill="1" applyBorder="1" applyAlignment="1">
      <alignment vertical="top"/>
    </xf>
    <xf numFmtId="10" fontId="14" fillId="6" borderId="0" xfId="0" applyNumberFormat="1" applyFont="1" applyFill="1" applyBorder="1" applyAlignment="1">
      <alignment vertical="top"/>
    </xf>
    <xf numFmtId="9" fontId="14" fillId="6" borderId="4" xfId="0" applyNumberFormat="1" applyFont="1" applyFill="1" applyBorder="1" applyAlignment="1">
      <alignment vertical="top"/>
    </xf>
    <xf numFmtId="9" fontId="14" fillId="6" borderId="0" xfId="0" applyNumberFormat="1" applyFont="1" applyFill="1" applyBorder="1" applyAlignment="1">
      <alignment vertical="top"/>
    </xf>
    <xf numFmtId="0" fontId="16" fillId="5" borderId="0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7" fillId="6" borderId="0" xfId="0" applyFont="1" applyFill="1" applyBorder="1" applyAlignment="1">
      <alignment vertical="top"/>
    </xf>
    <xf numFmtId="0" fontId="14" fillId="6" borderId="2" xfId="0" applyFont="1" applyFill="1" applyBorder="1" applyAlignment="1">
      <alignment vertical="top"/>
    </xf>
    <xf numFmtId="0" fontId="14" fillId="6" borderId="5" xfId="0" applyFont="1" applyFill="1" applyBorder="1" applyAlignment="1">
      <alignment vertical="top"/>
    </xf>
    <xf numFmtId="0" fontId="17" fillId="6" borderId="2" xfId="0" applyFont="1" applyFill="1" applyBorder="1" applyAlignment="1">
      <alignment horizontal="center" vertical="top"/>
    </xf>
    <xf numFmtId="0" fontId="17" fillId="6" borderId="5" xfId="0" applyFont="1" applyFill="1" applyBorder="1" applyAlignment="1">
      <alignment horizontal="center" vertical="top"/>
    </xf>
    <xf numFmtId="0" fontId="17" fillId="6" borderId="5" xfId="0" applyFont="1" applyFill="1" applyBorder="1" applyAlignment="1">
      <alignment vertical="top"/>
    </xf>
    <xf numFmtId="166" fontId="14" fillId="6" borderId="2" xfId="0" applyNumberFormat="1" applyFont="1" applyFill="1" applyBorder="1" applyAlignment="1">
      <alignment vertical="top"/>
    </xf>
    <xf numFmtId="0" fontId="17" fillId="6" borderId="0" xfId="0" applyFont="1" applyFill="1" applyBorder="1" applyAlignment="1">
      <alignment horizontal="right" vertical="top" wrapText="1"/>
    </xf>
    <xf numFmtId="0" fontId="17" fillId="6" borderId="0" xfId="0" applyFont="1" applyFill="1" applyBorder="1" applyAlignment="1">
      <alignment horizontal="right" vertical="top"/>
    </xf>
    <xf numFmtId="0" fontId="13" fillId="4" borderId="0" xfId="0" applyFont="1" applyFill="1" applyBorder="1" applyAlignment="1"/>
    <xf numFmtId="0" fontId="13" fillId="4" borderId="0" xfId="0" applyFont="1" applyFill="1" applyAlignment="1"/>
    <xf numFmtId="0" fontId="13" fillId="0" borderId="0" xfId="0" applyFont="1" applyAlignment="1"/>
    <xf numFmtId="0" fontId="15" fillId="5" borderId="0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6" fillId="5" borderId="0" xfId="0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65" fontId="15" fillId="5" borderId="0" xfId="0" applyNumberFormat="1" applyFont="1" applyFill="1" applyAlignment="1">
      <alignment vertical="center"/>
    </xf>
    <xf numFmtId="165" fontId="16" fillId="5" borderId="0" xfId="0" applyNumberFormat="1" applyFont="1" applyFill="1" applyAlignment="1">
      <alignment vertical="top"/>
    </xf>
    <xf numFmtId="165" fontId="16" fillId="5" borderId="0" xfId="0" applyNumberFormat="1" applyFont="1" applyFill="1" applyAlignment="1">
      <alignment vertical="center"/>
    </xf>
    <xf numFmtId="165" fontId="16" fillId="4" borderId="0" xfId="0" applyNumberFormat="1" applyFont="1" applyFill="1" applyAlignment="1">
      <alignment vertical="top"/>
    </xf>
    <xf numFmtId="165" fontId="17" fillId="6" borderId="0" xfId="0" applyNumberFormat="1" applyFont="1" applyFill="1" applyBorder="1" applyAlignment="1">
      <alignment horizontal="right" vertical="top" wrapText="1"/>
    </xf>
    <xf numFmtId="165" fontId="13" fillId="4" borderId="0" xfId="0" applyNumberFormat="1" applyFont="1" applyFill="1" applyAlignment="1"/>
    <xf numFmtId="0" fontId="17" fillId="6" borderId="6" xfId="0" applyFont="1" applyFill="1" applyBorder="1" applyAlignment="1">
      <alignment horizontal="center" vertical="top"/>
    </xf>
    <xf numFmtId="0" fontId="17" fillId="6" borderId="2" xfId="0" applyFont="1" applyFill="1" applyBorder="1" applyAlignment="1">
      <alignment horizontal="center" vertical="top"/>
    </xf>
  </cellXfs>
  <cellStyles count="460">
    <cellStyle name="Comma 10" xfId="436"/>
    <cellStyle name="Comma 11" xfId="438"/>
    <cellStyle name="Comma 12" xfId="441"/>
    <cellStyle name="Comma 2" xfId="3"/>
    <cellStyle name="Comma 2 10" xfId="347"/>
    <cellStyle name="Comma 2 10 2" xfId="385"/>
    <cellStyle name="Comma 2 10 3" xfId="420"/>
    <cellStyle name="Comma 2 11" xfId="337"/>
    <cellStyle name="Comma 2 11 2" xfId="375"/>
    <cellStyle name="Comma 2 11 3" xfId="410"/>
    <cellStyle name="Comma 2 12" xfId="351"/>
    <cellStyle name="Comma 2 12 2" xfId="388"/>
    <cellStyle name="Comma 2 12 3" xfId="423"/>
    <cellStyle name="Comma 2 13" xfId="357"/>
    <cellStyle name="Comma 2 13 2" xfId="392"/>
    <cellStyle name="Comma 2 13 3" xfId="427"/>
    <cellStyle name="Comma 2 14" xfId="358"/>
    <cellStyle name="Comma 2 14 2" xfId="393"/>
    <cellStyle name="Comma 2 14 3" xfId="428"/>
    <cellStyle name="Comma 2 15" xfId="367"/>
    <cellStyle name="Comma 2 16" xfId="366"/>
    <cellStyle name="Comma 2 17" xfId="402"/>
    <cellStyle name="Comma 2 18" xfId="401"/>
    <cellStyle name="Comma 2 19" xfId="437"/>
    <cellStyle name="Comma 2 2" xfId="4"/>
    <cellStyle name="Comma 2 2 2" xfId="5"/>
    <cellStyle name="Comma 2 2 2 2" xfId="85"/>
    <cellStyle name="Comma 2 2 2 2 2" xfId="378"/>
    <cellStyle name="Comma 2 2 2 3" xfId="101"/>
    <cellStyle name="Comma 2 2 2 3 2" xfId="413"/>
    <cellStyle name="Comma 2 2 2 4" xfId="111"/>
    <cellStyle name="Comma 2 2 2 4 2" xfId="459"/>
    <cellStyle name="Comma 2 2 2 5" xfId="120"/>
    <cellStyle name="Comma 2 2 2 6" xfId="340"/>
    <cellStyle name="Comma 2 2 3" xfId="81"/>
    <cellStyle name="Comma 2 2 3 2" xfId="389"/>
    <cellStyle name="Comma 2 2 3 3" xfId="424"/>
    <cellStyle name="Comma 2 2 3 4" xfId="352"/>
    <cellStyle name="Comma 2 2 4" xfId="97"/>
    <cellStyle name="Comma 2 2 4 2" xfId="395"/>
    <cellStyle name="Comma 2 2 4 3" xfId="430"/>
    <cellStyle name="Comma 2 2 4 4" xfId="360"/>
    <cellStyle name="Comma 2 2 5" xfId="107"/>
    <cellStyle name="Comma 2 2 5 2" xfId="369"/>
    <cellStyle name="Comma 2 2 6" xfId="116"/>
    <cellStyle name="Comma 2 2 6 2" xfId="404"/>
    <cellStyle name="Comma 2 2 7" xfId="444"/>
    <cellStyle name="Comma 2 2 8" xfId="318"/>
    <cellStyle name="Comma 2 20" xfId="439"/>
    <cellStyle name="Comma 2 21" xfId="442"/>
    <cellStyle name="Comma 2 22" xfId="311"/>
    <cellStyle name="Comma 2 3" xfId="6"/>
    <cellStyle name="Comma 2 3 2" xfId="83"/>
    <cellStyle name="Comma 2 3 2 2" xfId="380"/>
    <cellStyle name="Comma 2 3 2 3" xfId="415"/>
    <cellStyle name="Comma 2 3 2 4" xfId="342"/>
    <cellStyle name="Comma 2 3 3" xfId="99"/>
    <cellStyle name="Comma 2 3 3 2" xfId="397"/>
    <cellStyle name="Comma 2 3 3 3" xfId="432"/>
    <cellStyle name="Comma 2 3 3 4" xfId="362"/>
    <cellStyle name="Comma 2 3 4" xfId="109"/>
    <cellStyle name="Comma 2 3 4 2" xfId="371"/>
    <cellStyle name="Comma 2 3 5" xfId="118"/>
    <cellStyle name="Comma 2 3 5 2" xfId="406"/>
    <cellStyle name="Comma 2 3 6" xfId="451"/>
    <cellStyle name="Comma 2 3 7" xfId="333"/>
    <cellStyle name="Comma 2 4" xfId="79"/>
    <cellStyle name="Comma 2 4 2" xfId="344"/>
    <cellStyle name="Comma 2 4 2 2" xfId="382"/>
    <cellStyle name="Comma 2 4 2 3" xfId="417"/>
    <cellStyle name="Comma 2 4 3" xfId="364"/>
    <cellStyle name="Comma 2 4 3 2" xfId="399"/>
    <cellStyle name="Comma 2 4 3 3" xfId="434"/>
    <cellStyle name="Comma 2 4 4" xfId="373"/>
    <cellStyle name="Comma 2 4 5" xfId="408"/>
    <cellStyle name="Comma 2 4 6" xfId="335"/>
    <cellStyle name="Comma 2 5" xfId="95"/>
    <cellStyle name="Comma 2 5 2" xfId="376"/>
    <cellStyle name="Comma 2 5 3" xfId="411"/>
    <cellStyle name="Comma 2 5 4" xfId="338"/>
    <cellStyle name="Comma 2 6" xfId="105"/>
    <cellStyle name="Comma 2 6 2" xfId="387"/>
    <cellStyle name="Comma 2 6 3" xfId="422"/>
    <cellStyle name="Comma 2 6 4" xfId="349"/>
    <cellStyle name="Comma 2 7" xfId="114"/>
    <cellStyle name="Comma 2 7 2" xfId="383"/>
    <cellStyle name="Comma 2 7 3" xfId="418"/>
    <cellStyle name="Comma 2 7 4" xfId="345"/>
    <cellStyle name="Comma 2 8" xfId="348"/>
    <cellStyle name="Comma 2 8 2" xfId="386"/>
    <cellStyle name="Comma 2 8 3" xfId="421"/>
    <cellStyle name="Comma 2 9" xfId="346"/>
    <cellStyle name="Comma 2 9 2" xfId="384"/>
    <cellStyle name="Comma 2 9 3" xfId="419"/>
    <cellStyle name="Comma 3" xfId="7"/>
    <cellStyle name="Comma 3 2" xfId="8"/>
    <cellStyle name="Comma 3 2 2" xfId="84"/>
    <cellStyle name="Comma 3 2 2 2" xfId="377"/>
    <cellStyle name="Comma 3 2 3" xfId="100"/>
    <cellStyle name="Comma 3 2 3 2" xfId="412"/>
    <cellStyle name="Comma 3 2 4" xfId="110"/>
    <cellStyle name="Comma 3 2 4 2" xfId="458"/>
    <cellStyle name="Comma 3 2 5" xfId="119"/>
    <cellStyle name="Comma 3 2 6" xfId="339"/>
    <cellStyle name="Comma 3 3" xfId="80"/>
    <cellStyle name="Comma 3 3 2" xfId="394"/>
    <cellStyle name="Comma 3 3 3" xfId="429"/>
    <cellStyle name="Comma 3 3 4" xfId="359"/>
    <cellStyle name="Comma 3 4" xfId="96"/>
    <cellStyle name="Comma 3 4 2" xfId="368"/>
    <cellStyle name="Comma 3 5" xfId="106"/>
    <cellStyle name="Comma 3 5 2" xfId="403"/>
    <cellStyle name="Comma 3 6" xfId="115"/>
    <cellStyle name="Comma 3 6 2" xfId="443"/>
    <cellStyle name="Comma 3 7" xfId="312"/>
    <cellStyle name="Comma 4" xfId="9"/>
    <cellStyle name="Comma 4 2" xfId="82"/>
    <cellStyle name="Comma 4 2 2" xfId="379"/>
    <cellStyle name="Comma 4 2 3" xfId="414"/>
    <cellStyle name="Comma 4 2 4" xfId="341"/>
    <cellStyle name="Comma 4 3" xfId="98"/>
    <cellStyle name="Comma 4 3 2" xfId="396"/>
    <cellStyle name="Comma 4 3 3" xfId="431"/>
    <cellStyle name="Comma 4 3 4" xfId="361"/>
    <cellStyle name="Comma 4 4" xfId="108"/>
    <cellStyle name="Comma 4 4 2" xfId="370"/>
    <cellStyle name="Comma 4 5" xfId="117"/>
    <cellStyle name="Comma 4 5 2" xfId="405"/>
    <cellStyle name="Comma 4 6" xfId="445"/>
    <cellStyle name="Comma 4 7" xfId="332"/>
    <cellStyle name="Comma 5" xfId="10"/>
    <cellStyle name="Comma 5 2" xfId="86"/>
    <cellStyle name="Comma 5 2 2" xfId="381"/>
    <cellStyle name="Comma 5 2 3" xfId="416"/>
    <cellStyle name="Comma 5 2 4" xfId="343"/>
    <cellStyle name="Comma 5 3" xfId="102"/>
    <cellStyle name="Comma 5 3 2" xfId="398"/>
    <cellStyle name="Comma 5 3 3" xfId="433"/>
    <cellStyle name="Comma 5 3 4" xfId="363"/>
    <cellStyle name="Comma 5 4" xfId="112"/>
    <cellStyle name="Comma 5 4 2" xfId="372"/>
    <cellStyle name="Comma 5 5" xfId="121"/>
    <cellStyle name="Comma 5 5 2" xfId="407"/>
    <cellStyle name="Comma 5 6" xfId="334"/>
    <cellStyle name="Comma 6" xfId="78"/>
    <cellStyle name="Comma 6 2" xfId="374"/>
    <cellStyle name="Comma 6 3" xfId="409"/>
    <cellStyle name="Comma 6 4" xfId="336"/>
    <cellStyle name="Comma 7" xfId="93"/>
    <cellStyle name="Comma 7 2" xfId="391"/>
    <cellStyle name="Comma 7 3" xfId="426"/>
    <cellStyle name="Comma 7 4" xfId="356"/>
    <cellStyle name="Comma 8" xfId="104"/>
    <cellStyle name="Comma 8 2" xfId="365"/>
    <cellStyle name="Comma 9" xfId="113"/>
    <cellStyle name="Comma 9 2" xfId="400"/>
    <cellStyle name="Currency 2" xfId="88"/>
    <cellStyle name="Currency 2 2" xfId="390"/>
    <cellStyle name="Currency 2 3" xfId="425"/>
    <cellStyle name="Currency 2 4" xfId="355"/>
    <cellStyle name="highlightText" xfId="91"/>
    <cellStyle name="Hyperlink 2" xfId="11"/>
    <cellStyle name="Hyperlink 3" xfId="94"/>
    <cellStyle name="Normaali" xfId="0" builtinId="0"/>
    <cellStyle name="Normal 10" xfId="12"/>
    <cellStyle name="Normal 10 2" xfId="13"/>
    <cellStyle name="Normal 11" xfId="14"/>
    <cellStyle name="Normal 11 2" xfId="15"/>
    <cellStyle name="Normal 11 2 2" xfId="449"/>
    <cellStyle name="Normal 11 2 3" xfId="225"/>
    <cellStyle name="Normal 11 3" xfId="316"/>
    <cellStyle name="Normal 11 4" xfId="122"/>
    <cellStyle name="Normal 12" xfId="16"/>
    <cellStyle name="Normal 12 2" xfId="17"/>
    <cellStyle name="Normal 12 3" xfId="435"/>
    <cellStyle name="Normal 13" xfId="18"/>
    <cellStyle name="Normal 14" xfId="19"/>
    <cellStyle name="Normal 14 2" xfId="226"/>
    <cellStyle name="Normal 15" xfId="20"/>
    <cellStyle name="Normal 16" xfId="21"/>
    <cellStyle name="Normal 16 2" xfId="440"/>
    <cellStyle name="Normal 17" xfId="2"/>
    <cellStyle name="Normal 18" xfId="92"/>
    <cellStyle name="Normal 19" xfId="103"/>
    <cellStyle name="Normal 2" xfId="22"/>
    <cellStyle name="Normal 2 10" xfId="123"/>
    <cellStyle name="Normal 2 10 2" xfId="227"/>
    <cellStyle name="Normal 2 11" xfId="124"/>
    <cellStyle name="Normal 2 11 2" xfId="228"/>
    <cellStyle name="Normal 2 12" xfId="125"/>
    <cellStyle name="Normal 2 12 2" xfId="229"/>
    <cellStyle name="Normal 2 13" xfId="126"/>
    <cellStyle name="Normal 2 13 2" xfId="230"/>
    <cellStyle name="Normal 2 14" xfId="127"/>
    <cellStyle name="Normal 2 14 2" xfId="231"/>
    <cellStyle name="Normal 2 15" xfId="128"/>
    <cellStyle name="Normal 2 15 2" xfId="232"/>
    <cellStyle name="Normal 2 16" xfId="224"/>
    <cellStyle name="Normal 2 2" xfId="23"/>
    <cellStyle name="Normal 2 2 2" xfId="233"/>
    <cellStyle name="Normal 2 3" xfId="24"/>
    <cellStyle name="Normal 2 3 2" xfId="25"/>
    <cellStyle name="Normal 2 3 2 2" xfId="452"/>
    <cellStyle name="Normal 2 3 2 3" xfId="234"/>
    <cellStyle name="Normal 2 3 3" xfId="319"/>
    <cellStyle name="Normal 2 3 4" xfId="129"/>
    <cellStyle name="Normal 2 4" xfId="26"/>
    <cellStyle name="Normal 2 4 2" xfId="235"/>
    <cellStyle name="Normal 2 4 3" xfId="320"/>
    <cellStyle name="Normal 2 4 4" xfId="130"/>
    <cellStyle name="Normal 2 5" xfId="131"/>
    <cellStyle name="Normal 2 5 2" xfId="236"/>
    <cellStyle name="Normal 2 5 3" xfId="350"/>
    <cellStyle name="Normal 2 6" xfId="132"/>
    <cellStyle name="Normal 2 6 2" xfId="237"/>
    <cellStyle name="Normal 2 7" xfId="133"/>
    <cellStyle name="Normal 2 7 2" xfId="238"/>
    <cellStyle name="Normal 2 8" xfId="134"/>
    <cellStyle name="Normal 2 8 2" xfId="239"/>
    <cellStyle name="Normal 2 9" xfId="135"/>
    <cellStyle name="Normal 2 9 2" xfId="240"/>
    <cellStyle name="Normal 3" xfId="27"/>
    <cellStyle name="Normal 3 10" xfId="136"/>
    <cellStyle name="Normal 3 10 2" xfId="242"/>
    <cellStyle name="Normal 3 11" xfId="137"/>
    <cellStyle name="Normal 3 11 2" xfId="243"/>
    <cellStyle name="Normal 3 12" xfId="138"/>
    <cellStyle name="Normal 3 12 2" xfId="244"/>
    <cellStyle name="Normal 3 13" xfId="139"/>
    <cellStyle name="Normal 3 13 2" xfId="245"/>
    <cellStyle name="Normal 3 14" xfId="140"/>
    <cellStyle name="Normal 3 14 2" xfId="246"/>
    <cellStyle name="Normal 3 15" xfId="241"/>
    <cellStyle name="Normal 3 16" xfId="313"/>
    <cellStyle name="Normal 3 2" xfId="28"/>
    <cellStyle name="Normal 3 2 2" xfId="29"/>
    <cellStyle name="Normal 3 2 3" xfId="30"/>
    <cellStyle name="Normal 3 2 3 2" xfId="31"/>
    <cellStyle name="Normal 3 3" xfId="32"/>
    <cellStyle name="Normal 3 3 2" xfId="33"/>
    <cellStyle name="Normal 3 3 2 2" xfId="453"/>
    <cellStyle name="Normal 3 3 2 3" xfId="247"/>
    <cellStyle name="Normal 3 3 3" xfId="321"/>
    <cellStyle name="Normal 3 3 4" xfId="141"/>
    <cellStyle name="Normal 3 4" xfId="34"/>
    <cellStyle name="Normal 3 4 2" xfId="248"/>
    <cellStyle name="Normal 3 4 3" xfId="446"/>
    <cellStyle name="Normal 3 4 4" xfId="142"/>
    <cellStyle name="Normal 3 5" xfId="143"/>
    <cellStyle name="Normal 3 5 2" xfId="249"/>
    <cellStyle name="Normal 3 6" xfId="144"/>
    <cellStyle name="Normal 3 6 2" xfId="250"/>
    <cellStyle name="Normal 3 7" xfId="145"/>
    <cellStyle name="Normal 3 7 2" xfId="251"/>
    <cellStyle name="Normal 3 8" xfId="146"/>
    <cellStyle name="Normal 3 8 2" xfId="252"/>
    <cellStyle name="Normal 3 9" xfId="147"/>
    <cellStyle name="Normal 3 9 2" xfId="253"/>
    <cellStyle name="Normal 4" xfId="35"/>
    <cellStyle name="Normal 4 10" xfId="148"/>
    <cellStyle name="Normal 4 10 2" xfId="255"/>
    <cellStyle name="Normal 4 11" xfId="149"/>
    <cellStyle name="Normal 4 11 2" xfId="256"/>
    <cellStyle name="Normal 4 12" xfId="150"/>
    <cellStyle name="Normal 4 12 2" xfId="257"/>
    <cellStyle name="Normal 4 13" xfId="151"/>
    <cellStyle name="Normal 4 13 2" xfId="258"/>
    <cellStyle name="Normal 4 14" xfId="152"/>
    <cellStyle name="Normal 4 14 2" xfId="259"/>
    <cellStyle name="Normal 4 15" xfId="254"/>
    <cellStyle name="Normal 4 16" xfId="314"/>
    <cellStyle name="Normal 4 2" xfId="36"/>
    <cellStyle name="Normal 4 2 2" xfId="37"/>
    <cellStyle name="Normal 4 2 2 2" xfId="353"/>
    <cellStyle name="Normal 4 2 2 3" xfId="260"/>
    <cellStyle name="Normal 4 2 3" xfId="89"/>
    <cellStyle name="Normal 4 2 3 2" xfId="323"/>
    <cellStyle name="Normal 4 3" xfId="38"/>
    <cellStyle name="Normal 4 3 2" xfId="39"/>
    <cellStyle name="Normal 4 3 2 2" xfId="455"/>
    <cellStyle name="Normal 4 3 2 3" xfId="261"/>
    <cellStyle name="Normal 4 3 3" xfId="324"/>
    <cellStyle name="Normal 4 3 4" xfId="153"/>
    <cellStyle name="Normal 4 4" xfId="40"/>
    <cellStyle name="Normal 4 4 2" xfId="41"/>
    <cellStyle name="Normal 4 4 2 2" xfId="454"/>
    <cellStyle name="Normal 4 4 2 3" xfId="262"/>
    <cellStyle name="Normal 4 4 3" xfId="322"/>
    <cellStyle name="Normal 4 4 4" xfId="154"/>
    <cellStyle name="Normal 4 5" xfId="42"/>
    <cellStyle name="Normal 4 5 2" xfId="263"/>
    <cellStyle name="Normal 4 5 3" xfId="447"/>
    <cellStyle name="Normal 4 5 4" xfId="155"/>
    <cellStyle name="Normal 4 6" xfId="87"/>
    <cellStyle name="Normal 4 6 2" xfId="264"/>
    <cellStyle name="Normal 4 7" xfId="156"/>
    <cellStyle name="Normal 4 7 2" xfId="265"/>
    <cellStyle name="Normal 4 8" xfId="157"/>
    <cellStyle name="Normal 4 8 2" xfId="266"/>
    <cellStyle name="Normal 4 9" xfId="158"/>
    <cellStyle name="Normal 4 9 2" xfId="267"/>
    <cellStyle name="Normal 5" xfId="43"/>
    <cellStyle name="Normal 5 10" xfId="159"/>
    <cellStyle name="Normal 5 10 2" xfId="269"/>
    <cellStyle name="Normal 5 11" xfId="160"/>
    <cellStyle name="Normal 5 11 2" xfId="270"/>
    <cellStyle name="Normal 5 12" xfId="161"/>
    <cellStyle name="Normal 5 12 2" xfId="271"/>
    <cellStyle name="Normal 5 13" xfId="162"/>
    <cellStyle name="Normal 5 13 2" xfId="272"/>
    <cellStyle name="Normal 5 14" xfId="163"/>
    <cellStyle name="Normal 5 14 2" xfId="273"/>
    <cellStyle name="Normal 5 15" xfId="268"/>
    <cellStyle name="Normal 5 16" xfId="315"/>
    <cellStyle name="Normal 5 2" xfId="44"/>
    <cellStyle name="Normal 5 2 2" xfId="45"/>
    <cellStyle name="Normal 5 2 3" xfId="46"/>
    <cellStyle name="Normal 5 2 3 2" xfId="47"/>
    <cellStyle name="Normal 5 2 4" xfId="48"/>
    <cellStyle name="Normal 5 2 5" xfId="325"/>
    <cellStyle name="Normal 5 3" xfId="49"/>
    <cellStyle name="Normal 5 3 2" xfId="274"/>
    <cellStyle name="Normal 5 4" xfId="50"/>
    <cellStyle name="Normal 5 4 2" xfId="51"/>
    <cellStyle name="Normal 5 4 2 2" xfId="327"/>
    <cellStyle name="Normal 5 4 2 3" xfId="275"/>
    <cellStyle name="Normal 5 4 3" xfId="326"/>
    <cellStyle name="Normal 5 4 4" xfId="164"/>
    <cellStyle name="Normal 5 5" xfId="52"/>
    <cellStyle name="Normal 5 5 2" xfId="276"/>
    <cellStyle name="Normal 5 5 3" xfId="328"/>
    <cellStyle name="Normal 5 5 4" xfId="165"/>
    <cellStyle name="Normal 5 6" xfId="53"/>
    <cellStyle name="Normal 5 6 2" xfId="54"/>
    <cellStyle name="Normal 5 6 2 2" xfId="457"/>
    <cellStyle name="Normal 5 6 2 3" xfId="277"/>
    <cellStyle name="Normal 5 6 3" xfId="331"/>
    <cellStyle name="Normal 5 6 4" xfId="166"/>
    <cellStyle name="Normal 5 7" xfId="55"/>
    <cellStyle name="Normal 5 7 2" xfId="278"/>
    <cellStyle name="Normal 5 8" xfId="56"/>
    <cellStyle name="Normal 5 8 2" xfId="279"/>
    <cellStyle name="Normal 5 8 3" xfId="448"/>
    <cellStyle name="Normal 5 8 4" xfId="167"/>
    <cellStyle name="Normal 5 9" xfId="168"/>
    <cellStyle name="Normal 5 9 2" xfId="280"/>
    <cellStyle name="Normal 6" xfId="57"/>
    <cellStyle name="Normal 6 10" xfId="170"/>
    <cellStyle name="Normal 6 10 2" xfId="212"/>
    <cellStyle name="Normal 6 11" xfId="171"/>
    <cellStyle name="Normal 6 11 2" xfId="213"/>
    <cellStyle name="Normal 6 12" xfId="172"/>
    <cellStyle name="Normal 6 12 2" xfId="214"/>
    <cellStyle name="Normal 6 13" xfId="173"/>
    <cellStyle name="Normal 6 13 2" xfId="215"/>
    <cellStyle name="Normal 6 14" xfId="174"/>
    <cellStyle name="Normal 6 14 2" xfId="216"/>
    <cellStyle name="Normal 6 15" xfId="211"/>
    <cellStyle name="Normal 6 16" xfId="329"/>
    <cellStyle name="Normal 6 17" xfId="169"/>
    <cellStyle name="Normal 6 2" xfId="58"/>
    <cellStyle name="Normal 6 2 2" xfId="281"/>
    <cellStyle name="Normal 6 2 3" xfId="354"/>
    <cellStyle name="Normal 6 2 4" xfId="175"/>
    <cellStyle name="Normal 6 3" xfId="90"/>
    <cellStyle name="Normal 6 3 2" xfId="217"/>
    <cellStyle name="Normal 6 3 3" xfId="176"/>
    <cellStyle name="Normal 6 4" xfId="177"/>
    <cellStyle name="Normal 6 4 2" xfId="218"/>
    <cellStyle name="Normal 6 5" xfId="178"/>
    <cellStyle name="Normal 6 5 2" xfId="219"/>
    <cellStyle name="Normal 6 6" xfId="179"/>
    <cellStyle name="Normal 6 6 2" xfId="220"/>
    <cellStyle name="Normal 6 7" xfId="180"/>
    <cellStyle name="Normal 6 7 2" xfId="221"/>
    <cellStyle name="Normal 6 8" xfId="181"/>
    <cellStyle name="Normal 6 8 2" xfId="222"/>
    <cellStyle name="Normal 6 9" xfId="182"/>
    <cellStyle name="Normal 6 9 2" xfId="223"/>
    <cellStyle name="Normal 7" xfId="59"/>
    <cellStyle name="Normal 7 10" xfId="183"/>
    <cellStyle name="Normal 7 10 2" xfId="283"/>
    <cellStyle name="Normal 7 11" xfId="184"/>
    <cellStyle name="Normal 7 11 2" xfId="284"/>
    <cellStyle name="Normal 7 12" xfId="185"/>
    <cellStyle name="Normal 7 12 2" xfId="285"/>
    <cellStyle name="Normal 7 13" xfId="186"/>
    <cellStyle name="Normal 7 13 2" xfId="286"/>
    <cellStyle name="Normal 7 14" xfId="187"/>
    <cellStyle name="Normal 7 14 2" xfId="287"/>
    <cellStyle name="Normal 7 15" xfId="282"/>
    <cellStyle name="Normal 7 2" xfId="188"/>
    <cellStyle name="Normal 7 2 2" xfId="288"/>
    <cellStyle name="Normal 7 3" xfId="189"/>
    <cellStyle name="Normal 7 3 2" xfId="289"/>
    <cellStyle name="Normal 7 4" xfId="190"/>
    <cellStyle name="Normal 7 4 2" xfId="290"/>
    <cellStyle name="Normal 7 5" xfId="191"/>
    <cellStyle name="Normal 7 5 2" xfId="291"/>
    <cellStyle name="Normal 7 6" xfId="192"/>
    <cellStyle name="Normal 7 6 2" xfId="292"/>
    <cellStyle name="Normal 7 7" xfId="193"/>
    <cellStyle name="Normal 7 7 2" xfId="293"/>
    <cellStyle name="Normal 7 8" xfId="194"/>
    <cellStyle name="Normal 7 8 2" xfId="294"/>
    <cellStyle name="Normal 7 9" xfId="195"/>
    <cellStyle name="Normal 7 9 2" xfId="295"/>
    <cellStyle name="Normal 8" xfId="60"/>
    <cellStyle name="Normal 8 10" xfId="197"/>
    <cellStyle name="Normal 8 10 2" xfId="297"/>
    <cellStyle name="Normal 8 11" xfId="198"/>
    <cellStyle name="Normal 8 11 2" xfId="298"/>
    <cellStyle name="Normal 8 12" xfId="199"/>
    <cellStyle name="Normal 8 12 2" xfId="299"/>
    <cellStyle name="Normal 8 13" xfId="200"/>
    <cellStyle name="Normal 8 13 2" xfId="300"/>
    <cellStyle name="Normal 8 14" xfId="201"/>
    <cellStyle name="Normal 8 14 2" xfId="301"/>
    <cellStyle name="Normal 8 15" xfId="296"/>
    <cellStyle name="Normal 8 16" xfId="317"/>
    <cellStyle name="Normal 8 17" xfId="196"/>
    <cellStyle name="Normal 8 2" xfId="61"/>
    <cellStyle name="Normal 8 2 2" xfId="302"/>
    <cellStyle name="Normal 8 2 3" xfId="450"/>
    <cellStyle name="Normal 8 2 4" xfId="202"/>
    <cellStyle name="Normal 8 3" xfId="203"/>
    <cellStyle name="Normal 8 3 2" xfId="303"/>
    <cellStyle name="Normal 8 4" xfId="204"/>
    <cellStyle name="Normal 8 4 2" xfId="304"/>
    <cellStyle name="Normal 8 5" xfId="205"/>
    <cellStyle name="Normal 8 5 2" xfId="305"/>
    <cellStyle name="Normal 8 6" xfId="206"/>
    <cellStyle name="Normal 8 6 2" xfId="306"/>
    <cellStyle name="Normal 8 7" xfId="207"/>
    <cellStyle name="Normal 8 7 2" xfId="307"/>
    <cellStyle name="Normal 8 8" xfId="208"/>
    <cellStyle name="Normal 8 8 2" xfId="308"/>
    <cellStyle name="Normal 8 9" xfId="209"/>
    <cellStyle name="Normal 8 9 2" xfId="309"/>
    <cellStyle name="Normal 9" xfId="62"/>
    <cellStyle name="Normal 9 2" xfId="63"/>
    <cellStyle name="Normal 9 2 2" xfId="456"/>
    <cellStyle name="Normal 9 2 3" xfId="310"/>
    <cellStyle name="Normal 9 3" xfId="330"/>
    <cellStyle name="Normal 9 4" xfId="210"/>
    <cellStyle name="Percent 2" xfId="64"/>
    <cellStyle name="Percent 2 2" xfId="65"/>
    <cellStyle name="Percent 2 3" xfId="66"/>
    <cellStyle name="Percent 2 3 2" xfId="67"/>
    <cellStyle name="Percent 2 4" xfId="68"/>
    <cellStyle name="Percent 2 5" xfId="69"/>
    <cellStyle name="Percent 3" xfId="70"/>
    <cellStyle name="Percent 3 2" xfId="71"/>
    <cellStyle name="Percent 4" xfId="72"/>
    <cellStyle name="Percent 4 2" xfId="73"/>
    <cellStyle name="Percent 5" xfId="74"/>
    <cellStyle name="Percent 5 2" xfId="75"/>
    <cellStyle name="Percent 6" xfId="76"/>
    <cellStyle name="Percent 7" xfId="77"/>
    <cellStyle name="Prosentti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3882"/>
      <color rgb="FFDCDDDE"/>
      <color rgb="FFB41441"/>
      <color rgb="FF7CBE31"/>
      <color rgb="FFC8E3B7"/>
      <color rgb="FFBFD730"/>
      <color rgb="FFFFC1C1"/>
      <color rgb="FFFFE7E7"/>
      <color rgb="FFFFB9B9"/>
      <color rgb="FF008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olapFunctions">
    <main first="riskias">
      <tp t="e">
        <v>#N/A</v>
        <stp>1</stp>
        <tr r="J25" s="16"/>
        <tr r="E42" s="16"/>
        <tr r="E15" s="16"/>
        <tr r="E15" s="16"/>
        <tr r="F42" s="16"/>
        <tr r="D13" s="30"/>
        <tr r="E33" s="16"/>
        <tr r="E17" s="16"/>
        <tr r="F33" s="16"/>
        <tr r="M22" s="30"/>
        <tr r="Q29" s="30"/>
        <tr r="O24" s="30"/>
        <tr r="Q26" s="30"/>
        <tr r="N22" s="30"/>
        <tr r="M20" s="30"/>
        <tr r="R13" s="30"/>
        <tr r="R21" s="30"/>
        <tr r="Q22" s="30"/>
        <tr r="M26" s="30"/>
        <tr r="M23" s="30"/>
        <tr r="Q16" s="30"/>
        <tr r="P19" s="30"/>
        <tr r="P29" s="30"/>
        <tr r="N21" s="30"/>
        <tr r="M19" s="30"/>
        <tr r="S16" s="30"/>
        <tr r="M18" s="30"/>
        <tr r="Q19" s="30"/>
        <tr r="P28" s="30"/>
        <tr r="S29" s="30"/>
        <tr r="O25" s="30"/>
        <tr r="N29" s="30"/>
        <tr r="O20" s="30"/>
        <tr r="N26" s="30"/>
        <tr r="P18" s="30"/>
        <tr r="P21" s="30"/>
        <tr r="P30" s="30"/>
        <tr r="P24" s="30"/>
        <tr r="S27" s="30"/>
        <tr r="S14" s="30"/>
        <tr r="O23" s="30"/>
        <tr r="N16" s="30"/>
        <tr r="R20" s="30"/>
        <tr r="O15" s="30"/>
        <tr r="N11" s="30"/>
        <tr r="S23" s="30"/>
        <tr r="M24" s="30"/>
        <tr r="Q15" s="30"/>
        <tr r="N30" s="30"/>
        <tr r="Q27" s="30"/>
        <tr r="Q18" s="30"/>
        <tr r="S18" s="30"/>
        <tr r="M15" s="30"/>
        <tr r="P26" s="30"/>
        <tr r="R26" s="30"/>
        <tr r="P15" s="30"/>
        <tr r="N19" s="30"/>
        <tr r="Q24" s="30"/>
        <tr r="N18" s="30"/>
        <tr r="S21" s="30"/>
        <tr r="O19" s="30"/>
        <tr r="R24" s="30"/>
        <tr r="P14" s="30"/>
        <tr r="P13" s="30"/>
        <tr r="R17" s="30"/>
        <tr r="R15" s="30"/>
        <tr r="S26" s="30"/>
        <tr r="R12" s="30"/>
        <tr r="N25" s="30"/>
        <tr r="R11" s="30"/>
        <tr r="S12" s="30"/>
        <tr r="R28" s="30"/>
        <tr r="M12" s="30"/>
        <tr r="M30" s="30"/>
        <tr r="M29" s="30"/>
        <tr r="R14" s="30"/>
        <tr r="P16" s="30"/>
        <tr r="N20" s="30"/>
        <tr r="Q12" s="30"/>
        <tr r="O27" s="30"/>
        <tr r="Q13" s="30"/>
        <tr r="N14" s="30"/>
        <tr r="O21" s="30"/>
        <tr r="S28" s="30"/>
        <tr r="Q23" s="30"/>
        <tr r="O30" s="30"/>
        <tr r="R23" s="30"/>
        <tr r="P22" s="30"/>
        <tr r="R30" s="30"/>
        <tr r="S22" s="30"/>
        <tr r="S24" s="30"/>
        <tr r="S19" s="30"/>
        <tr r="R18" s="30"/>
        <tr r="S30" s="30"/>
        <tr r="M13" s="30"/>
        <tr r="N17" s="30"/>
        <tr r="Q21" s="30"/>
        <tr r="Q11" s="30"/>
        <tr r="S25" s="30"/>
        <tr r="S17" s="30"/>
        <tr r="N12" s="30"/>
        <tr r="N13" s="30"/>
        <tr r="O28" s="30"/>
        <tr r="Q30" s="30"/>
        <tr r="S20" s="30"/>
        <tr r="Q28" s="30"/>
        <tr r="R16" s="30"/>
        <tr r="O14" s="30"/>
        <tr r="M21" s="30"/>
        <tr r="M16" s="30"/>
        <tr r="N23" s="30"/>
        <tr r="P25" s="30"/>
        <tr r="O11" s="30"/>
        <tr r="O13" s="30"/>
        <tr r="O16" s="30"/>
        <tr r="P12" s="30"/>
        <tr r="P20" s="30"/>
        <tr r="P27" s="30"/>
        <tr r="R22" s="30"/>
        <tr r="R27" s="30"/>
        <tr r="F15" s="16"/>
        <tr r="F15" s="16"/>
        <tr r="F16" s="16"/>
        <tr r="G25" s="16"/>
        <tr r="H25" s="16"/>
        <tr r="J13" s="30"/>
        <tr r="I13" s="30"/>
        <tr r="E13" s="30"/>
        <tr r="H13" s="30"/>
        <tr r="F13" s="30"/>
        <tr r="G13" s="30"/>
        <tr r="J22" s="30"/>
        <tr r="H22" s="30"/>
        <tr r="F20" s="16"/>
        <tr r="E19" s="16"/>
        <tr r="R25" s="30"/>
        <tr r="H30" s="30"/>
        <tr r="G51" s="16"/>
        <tr r="G25" s="30"/>
        <tr r="S11" s="30"/>
        <tr r="E34" s="16"/>
        <tr r="G26" s="30"/>
        <tr r="R19" s="30"/>
        <tr r="O12" s="30"/>
        <tr r="G23" s="30"/>
        <tr r="H19" s="30"/>
        <tr r="I25" s="16"/>
        <tr r="F46" s="16"/>
        <tr r="H16" s="16"/>
        <tr r="J12" s="30"/>
        <tr r="E16" s="16"/>
        <tr r="F38" s="16"/>
        <tr r="H28" s="16"/>
        <tr r="M17" s="30"/>
        <tr r="I23" s="16"/>
        <tr r="M27" s="30"/>
        <tr r="P11" s="30"/>
        <tr r="Q20" s="30"/>
        <tr r="Q25" s="30"/>
        <tr r="M14" s="30"/>
        <tr r="N27" s="30"/>
        <tr r="O18" s="30"/>
        <tr r="F22" s="30"/>
        <tr r="Q17" s="30"/>
        <tr r="F28" s="30"/>
        <tr r="I21" s="30"/>
        <tr r="D19" s="30"/>
        <tr r="G35" s="16"/>
        <tr r="O29" s="30"/>
        <tr r="G20" s="30"/>
        <tr r="O17" s="30"/>
        <tr r="J17" s="30"/>
        <tr r="M11" s="30"/>
        <tr r="P23" s="30"/>
        <tr r="J11" s="30"/>
        <tr r="E20" s="30"/>
        <tr r="M28" s="30"/>
        <tr r="H26" s="30"/>
        <tr r="F34" s="16"/>
        <tr r="G30" s="30"/>
        <tr r="R29" s="30"/>
        <tr r="Q14" s="30"/>
        <tr r="O26" s="30"/>
        <tr r="S13" s="30"/>
        <tr r="M25" s="30"/>
        <tr r="N15" s="30"/>
        <tr r="N24" s="30"/>
        <tr r="N28" s="30"/>
        <tr r="P17" s="30"/>
        <tr r="O22" s="30"/>
        <tr r="S15" s="30"/>
        <tr r="M9" s="30"/>
        <tr r="E48" s="16"/>
        <tr r="H29" s="30"/>
        <tr r="I22" s="30"/>
        <tr r="H14" s="16"/>
        <tr r="F27" s="30"/>
        <tr r="G27" s="30"/>
        <tr r="F17" s="16"/>
        <tr r="E24" s="16"/>
        <tr r="I11" s="30"/>
        <tr r="F28" s="16"/>
        <tr r="E22" s="30"/>
        <tr r="H17" s="16"/>
        <tr r="G36" s="16"/>
        <tr r="D22" s="30"/>
        <tr r="H12" s="30"/>
        <tr r="J19" s="30"/>
        <tr r="D16" s="16"/>
        <tr r="E39" s="16"/>
        <tr r="J25" s="30"/>
        <tr r="G24" s="30"/>
        <tr r="G15" s="30"/>
        <tr r="F51" s="16"/>
        <tr r="I30" s="30"/>
        <tr r="J24" s="16"/>
        <tr r="G44" s="16"/>
        <tr r="F32" s="16"/>
        <tr r="I29" s="30"/>
        <tr r="J41" s="16"/>
        <tr r="C25" s="16"/>
        <tr r="F27" s="16"/>
        <tr r="H19" s="16"/>
        <tr r="F13" s="16"/>
        <tr r="G42" s="16"/>
        <tr r="H27" s="30"/>
        <tr r="J15" s="16"/>
        <tr r="J15" s="16"/>
        <tr r="G22" s="30"/>
        <tr r="E20" s="16"/>
        <tr r="I20" s="16"/>
        <tr r="C13" s="30"/>
        <tr r="I28" s="30"/>
        <tr r="F45" s="16"/>
        <tr r="G14" s="30"/>
        <tr r="H23" s="30"/>
        <tr r="J15" s="30"/>
        <tr r="G18" s="30"/>
        <tr r="G21" s="30"/>
        <tr r="G29" s="30"/>
        <tr r="J21" s="30"/>
        <tr r="F14" s="30"/>
        <tr r="I17" s="30"/>
        <tr r="D27" s="30"/>
        <tr r="J14" s="16"/>
        <tr r="H13" s="16"/>
        <tr r="I16" s="16"/>
        <tr r="J20" s="16"/>
        <tr r="E35" s="16"/>
        <tr r="I35" s="16"/>
        <tr r="E41" s="16"/>
        <tr r="E49" s="16"/>
        <tr r="G24" s="16"/>
        <tr r="E26" s="30"/>
        <tr r="E16" s="30"/>
        <tr r="I25" s="30"/>
        <tr r="G16" s="30"/>
        <tr r="E31" s="16"/>
        <tr r="D23" s="30"/>
        <tr r="J51" s="16"/>
        <tr r="F49" s="16"/>
        <tr r="G12" s="30"/>
        <tr r="G11" s="30"/>
        <tr r="G17" s="30"/>
        <tr r="I36" s="16"/>
        <tr r="E28" s="16"/>
        <tr r="I43" s="16"/>
        <tr r="E13" s="16"/>
        <tr r="I19" s="30"/>
        <tr r="H14" s="30"/>
        <tr r="C22" s="30"/>
        <tr r="H42" s="16"/>
        <tr r="J44" s="16"/>
        <tr r="H43" s="16"/>
        <tr r="H18" s="30"/>
        <tr r="F30" s="30"/>
        <tr r="J37" s="16"/>
        <tr r="E28" s="30"/>
        <tr r="F14" s="16"/>
        <tr r="E23" s="16"/>
        <tr r="H16" s="30"/>
        <tr r="G13" s="16"/>
        <tr r="F48" s="16"/>
        <tr r="D64" s="16"/>
        <tr r="H35" s="16"/>
        <tr r="D24" s="30"/>
        <tr r="E25" s="30"/>
        <tr r="H17" s="30"/>
        <tr r="G28" s="30"/>
        <tr r="G19" s="30"/>
        <tr r="F29" s="16"/>
        <tr r="H24" s="30"/>
        <tr r="H24" s="16"/>
        <tr r="I15" s="30"/>
        <tr r="H22" s="16"/>
        <tr r="J26" s="30"/>
        <tr r="J38" s="16"/>
        <tr r="J43" s="16"/>
        <tr r="I23" s="30"/>
        <tr r="J23" s="30"/>
        <tr r="F26" s="30"/>
        <tr r="I27" s="30"/>
        <tr r="H37" s="16"/>
        <tr r="D18" s="30"/>
        <tr r="I44" s="16"/>
        <tr r="E19" s="30"/>
        <tr r="J18" s="30"/>
        <tr r="D16" s="30"/>
        <tr r="H15" s="30"/>
        <tr r="J28" s="16"/>
        <tr r="I22" s="16"/>
        <tr r="E32" s="16"/>
        <tr r="F39" s="16"/>
        <tr r="G22" s="16"/>
        <tr r="F19" s="30"/>
        <tr r="D30" s="30"/>
        <tr r="J22" s="16"/>
        <tr r="H44" s="16"/>
        <tr r="I26" s="30"/>
        <tr r="G39" s="16"/>
        <tr r="J42" s="16"/>
        <tr r="I12" s="30"/>
        <tr r="E17" s="30"/>
        <tr r="E38" s="16"/>
        <tr r="D25" s="30"/>
        <tr r="E29" s="16"/>
        <tr r="F19" s="16"/>
        <tr r="H28" s="30"/>
        <tr r="F23" s="30"/>
        <tr r="H41" s="16"/>
        <tr r="I20" s="30"/>
        <tr r="D20" s="30"/>
        <tr r="F36" s="16"/>
        <tr r="E37" s="16"/>
        <tr r="I19" s="16"/>
        <tr r="E46" s="16"/>
        <tr r="F15" s="30"/>
        <tr r="G14" s="16"/>
        <tr r="I17" s="16"/>
        <tr r="G27" s="16"/>
        <tr r="J23" s="16"/>
        <tr r="G16" s="16"/>
        <tr r="E22" s="16"/>
        <tr r="I24" s="30"/>
        <tr r="I18" s="30"/>
        <tr r="F24" s="30"/>
        <tr r="J16" s="30"/>
        <tr r="G20" s="16"/>
        <tr r="F24" s="16"/>
        <tr r="D12" s="30"/>
        <tr r="J28" s="30"/>
        <tr r="I42" s="16"/>
        <tr r="I39" s="16"/>
        <tr r="E14" s="16"/>
        <tr r="H25" s="30"/>
        <tr r="I41" s="16"/>
        <tr r="E27" s="16"/>
        <tr r="F43" s="16"/>
        <tr r="D21" s="30"/>
        <tr r="H51" s="16"/>
        <tr r="E45" s="16"/>
        <tr r="J29" s="30"/>
        <tr r="J20" s="30"/>
        <tr r="I28" s="16"/>
        <tr r="J39" s="16"/>
        <tr r="F37" s="16"/>
        <tr r="D28" s="30"/>
        <tr r="E51" s="16"/>
        <tr r="H39" s="16"/>
        <tr r="I14" s="16"/>
        <tr r="G15" s="16"/>
        <tr r="G15" s="16"/>
        <tr r="G37" s="16"/>
        <tr r="G10" s="30"/>
        <tr r="J16" s="16"/>
        <tr r="J17" s="16"/>
        <tr r="J27" s="30"/>
        <tr r="I13" s="16"/>
        <tr r="D11" s="30"/>
        <tr r="D14" s="30"/>
        <tr r="E11" s="30"/>
        <tr r="G41" s="16"/>
        <tr r="J30" s="30"/>
        <tr r="H36" s="16"/>
        <tr r="H21" s="30"/>
        <tr r="H27" s="16"/>
        <tr r="F23" s="16"/>
        <tr r="F11" s="30"/>
        <tr r="G43" s="16"/>
        <tr r="F30" s="16"/>
        <tr r="F47" s="16"/>
        <tr r="J36" s="16"/>
        <tr r="E29" s="30"/>
        <tr r="H20" s="16"/>
        <tr r="F16" s="30"/>
        <tr r="E21" s="16"/>
        <tr r="D17" s="30"/>
        <tr r="J14" s="30"/>
        <tr r="J19" s="16"/>
        <tr r="J24" s="30"/>
        <tr r="I51" s="16"/>
        <tr r="G23" s="16"/>
        <tr r="I16" s="30"/>
        <tr r="D17" s="16"/>
        <tr r="G17" s="16"/>
        <tr r="D33" s="16"/>
        <tr r="D15" s="30"/>
        <tr r="I27" s="16"/>
        <tr r="I37" s="16"/>
        <tr r="F21" s="16"/>
        <tr r="G19" s="16"/>
        <tr r="E47" s="16"/>
        <tr r="J35" s="16"/>
        <tr r="E12" s="30"/>
        <tr r="D29" s="30"/>
        <tr r="F25" s="30"/>
        <tr r="E43" s="16"/>
        <tr r="E30" s="30"/>
        <tr r="J13" s="16"/>
        <tr r="F35" s="16"/>
        <tr r="H38" s="16"/>
        <tr r="H15" s="16"/>
        <tr r="H15" s="16"/>
        <tr r="D26" s="30"/>
        <tr r="E36" s="16"/>
        <tr r="F41" s="16"/>
        <tr r="J27" s="16"/>
        <tr r="G38" s="16"/>
        <tr r="H20" s="30"/>
        <tr r="F29" s="30"/>
        <tr r="G28" s="16"/>
        <tr r="I24" s="16"/>
        <tr r="I38" s="16"/>
        <tr r="H11" s="30"/>
        <tr r="H23" s="16"/>
        <tr r="E27" s="30"/>
        <tr r="I14" s="30"/>
        <tr r="F31" s="16"/>
        <tr r="I15" s="16"/>
        <tr r="I15" s="16"/>
        <tr r="F20" s="30"/>
        <tr r="E15" s="30"/>
        <tr r="E14" s="30"/>
        <tr r="E18" s="30"/>
        <tr r="F22" s="16"/>
        <tr r="F18" s="30"/>
        <tr r="E23" s="30"/>
        <tr r="E24" s="30"/>
        <tr r="E21" s="30"/>
        <tr r="E30" s="16"/>
        <tr r="F21" s="30"/>
        <tr r="F17" s="30"/>
        <tr r="F12" s="30"/>
        <tr r="D39" s="16"/>
        <tr r="C28" s="16"/>
        <tr r="AH10" s="30"/>
        <tr r="C24" s="16"/>
        <tr r="D41" s="16"/>
        <tr r="E64" s="16"/>
        <tr r="C42" s="16"/>
        <tr r="D30" s="16"/>
        <tr r="S10" s="30"/>
        <tr r="Q64" s="16"/>
        <tr r="D43" s="16"/>
        <tr r="D35" s="16"/>
        <tr r="C14" s="30"/>
        <tr r="D51" s="16"/>
        <tr r="D19" s="16"/>
        <tr r="D45" s="16"/>
        <tr r="F10" s="16"/>
        <tr r="N10" s="30"/>
        <tr r="C51" s="16"/>
        <tr r="C23" s="16"/>
        <tr r="C21" s="30"/>
        <tr r="F10" s="30"/>
        <tr r="M10" s="30"/>
        <tr r="AE10" s="30"/>
        <tr r="C36" s="16"/>
        <tr r="C23" s="30"/>
        <tr r="D20" s="16"/>
        <tr r="J10" s="30"/>
        <tr r="C13" s="16"/>
        <tr r="AF10" s="30"/>
        <tr r="E10" s="16"/>
        <tr r="C24" s="30"/>
        <tr r="D48" s="16"/>
        <tr r="N64" s="16"/>
        <tr r="D24" s="16"/>
        <tr r="C27" s="16"/>
        <tr r="V64" s="16"/>
        <tr r="P10" s="30"/>
        <tr r="D38" s="16"/>
        <tr r="I64" s="16"/>
        <tr r="C14" s="16"/>
        <tr r="C16" s="30"/>
        <tr r="C19" s="30"/>
        <tr r="C10" s="30"/>
        <tr r="C30" s="30"/>
        <tr r="G64" s="16"/>
        <tr r="P64" s="16"/>
        <tr r="D13" s="16"/>
        <tr r="D29" s="16"/>
        <tr r="C27" s="30"/>
        <tr r="W10" s="30"/>
        <tr r="C15" s="30"/>
        <tr r="Y10" s="30"/>
        <tr r="D22" s="16"/>
        <tr r="D27" s="16"/>
        <tr r="T64" s="16"/>
        <tr r="D32" s="16"/>
        <tr r="C11" s="30"/>
        <tr r="D46" s="16"/>
        <tr r="C17" s="16"/>
        <tr r="C37" s="16"/>
        <tr r="C12" s="30"/>
        <tr r="C26" s="30"/>
        <tr r="R10" s="30"/>
        <tr r="D36" s="16"/>
        <tr r="D6" s="16"/>
        <tr r="C25" s="30"/>
        <tr r="U10" s="30"/>
        <tr r="M64" s="16"/>
        <tr r="J10" s="16"/>
        <tr r="H10" s="30"/>
        <tr r="AA10" s="30"/>
        <tr r="I10" s="16"/>
        <tr r="V10" s="30"/>
        <tr r="X10" s="30"/>
        <tr r="D42" s="16"/>
        <tr r="AI10" s="30"/>
        <tr r="C17" s="30"/>
        <tr r="C39" s="16"/>
        <tr r="I10" s="30"/>
        <tr r="H64" s="16"/>
        <tr r="D47" s="16"/>
        <tr r="D34" s="16"/>
        <tr r="C38" s="16"/>
        <tr r="Z10" s="30"/>
        <tr r="AG10" s="30"/>
        <tr r="O64" s="16"/>
        <tr r="Q10" s="30"/>
        <tr r="C20" s="16"/>
        <tr r="AC10" s="30"/>
        <tr r="C41" s="16"/>
        <tr r="D21" s="16"/>
        <tr r="S64" s="16"/>
        <tr r="K64" s="16"/>
        <tr r="C18" s="30"/>
        <tr r="R64" s="16"/>
        <tr r="C44" s="16"/>
        <tr r="J64" s="16"/>
        <tr r="C20" s="30"/>
        <tr r="D37" s="16"/>
        <tr r="G10" s="16"/>
        <tr r="C19" s="16"/>
        <tr r="D5" s="16"/>
        <tr r="E10" s="30"/>
        <tr r="D10" s="30"/>
        <tr r="C29" s="30"/>
        <tr r="C28" s="30"/>
        <tr r="D14" s="16"/>
        <tr r="D28" s="16"/>
        <tr r="AD10" s="30"/>
        <tr r="D49" s="16"/>
        <tr r="D31" s="16"/>
        <tr r="D23" s="16"/>
        <tr r="F64" s="16"/>
        <tr r="D3" s="30"/>
        <tr r="L64" s="16"/>
        <tr r="U64" s="16"/>
        <tr r="D25" s="16"/>
        <tr r="H10" s="16"/>
        <tr r="C16" s="16"/>
        <tr r="D7" s="16"/>
        <tr r="O10" s="30"/>
        <tr r="C9" s="30"/>
        <tr r="D9" s="30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5" Type="http://schemas.openxmlformats.org/officeDocument/2006/relationships/volatileDependencies" Target="volatileDependencies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inanssivalvonta.fi/Analyysi/Virati/IFRS/F/F/APUTIETO_DPM_ME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RISKI_TaulukonRivi"/>
      <sheetName val="RISKI_TaulukonSarake"/>
      <sheetName val="RISKI_VaadittuTieto"/>
      <sheetName val="Kertoimet"/>
      <sheetName val="Kaavat"/>
      <sheetName val="Virheloki"/>
      <sheetName val="modAputieto"/>
      <sheetName val="METABASE_Taulukot"/>
      <sheetName val="METABASE_Rivit"/>
      <sheetName val="METABASE_Sarakkeet"/>
    </sheetNames>
    <sheetDataSet>
      <sheetData sheetId="0">
        <row r="11">
          <cell r="B11" t="b">
            <v>0</v>
          </cell>
        </row>
        <row r="12">
          <cell r="B12" t="b">
            <v>0</v>
          </cell>
        </row>
        <row r="13">
          <cell r="B13" t="b">
            <v>0</v>
          </cell>
        </row>
        <row r="14">
          <cell r="B14" t="b">
            <v>0</v>
          </cell>
        </row>
        <row r="15">
          <cell r="B15" t="b">
            <v>0</v>
          </cell>
        </row>
        <row r="16">
          <cell r="B16" t="b">
            <v>0</v>
          </cell>
        </row>
        <row r="17">
          <cell r="B17" t="b">
            <v>1</v>
          </cell>
        </row>
        <row r="18">
          <cell r="B18" t="b">
            <v>0</v>
          </cell>
        </row>
        <row r="19">
          <cell r="B19" t="b">
            <v>0</v>
          </cell>
        </row>
        <row r="20">
          <cell r="B20" t="b">
            <v>0</v>
          </cell>
        </row>
        <row r="21">
          <cell r="B21" t="b">
            <v>0</v>
          </cell>
        </row>
        <row r="22">
          <cell r="B22" t="b">
            <v>0</v>
          </cell>
        </row>
        <row r="23">
          <cell r="B23" t="b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Taskinen, Sinikka" refreshedDate="42256.449113310184" backgroundQuery="1" createdVersion="3" refreshedVersion="5" minRefreshableVersion="3" recordCount="0" tupleCache="1" supportSubquery="1" supportAdvancedDrill="1">
  <cacheSource type="external" connectionId="1"/>
  <cacheFields count="24">
    <cacheField name="[010 Tieto].[Tiedonkeruuhierarkia].[Tiedonkeruu]" caption="Tiedonkeruu" numFmtId="0" hierarchy="18" level="1">
      <sharedItems containsSemiMixedTypes="0" containsString="0"/>
    </cacheField>
    <cacheField name="[010 Tieto].[Tiedonkeruuhierarkia].[Taulukko]" caption="Taulukko" numFmtId="0" hierarchy="18" level="2">
      <sharedItems count="55">
        <s v="[010 Tieto].[Tiedonkeruuhierarkia].[Tiedonkeruu].&amp;[92933].[(LASK) Muut tuotot]" c="(LASK) Muut tuotot"/>
        <s v="[010 Tieto].[Tiedonkeruuhierarkia].[Tiedonkeruu].&amp;[92933].[(LASK) Palkkiokulut]" c="(LASK) Palkkiokulut"/>
        <s v="[010 Tieto].[Tiedonkeruuhierarkia].[Tiedonkeruu].&amp;[92933].[(LASK) Palkkiotuotot]" c="(LASK) Palkkiotuotot"/>
        <s v="[010 Tieto].[Tiedonkeruuhierarkia].[Tiedonkeruu].&amp;[92933].[(LASK) Taseen loppusumma]" c="(LASK) Taseen loppusumma"/>
        <s v="[010 Tieto].[Tiedonkeruuhierarkia].[Tiedonkeruu].&amp;[92933].[(LASK) Saamiset yleisöltä ja julkisyhteisöiltä pl. Q2_2014 alk. käänteiset takaisinostosopimukset]" c="(LASK) Saamiset yleisöltä ja julkisyhteisöiltä pl. Q2_2014 alk. käänteiset takaisinostosopimukset"/>
        <s v="[010 Tieto].[Tiedonkeruuhierarkia].[Tiedonkeruu].&amp;[92933].[(LASK) Yleisön ja julkisyhteisöjen talletukset pl. takaisinostosopimukset]" c="(LASK) Yleisön ja julkisyhteisöjen talletukset pl. takaisinostosopimukset"/>
        <s v="[010 Tieto].[Tiedonkeruuhierarkia].[Tiedonkeruu].&amp;[92933].[(LASK) Muut hallintokulut]" c="(LASK) Muut hallintokulut"/>
        <s v="[010 Tieto].[Tiedonkeruuhierarkia].[Tiedonkeruu].&amp;[92933].[(LASK) Kulut/tuotot pl. arvonalentumiset (EBA)]" c="(LASK) Kulut/tuotot pl. arvonalentumiset (EBA)"/>
        <s v="[010 Tieto].[Tiedonkeruuhierarkia].[Tiedonkeruu].&amp;[70910].[(LASK) Ydinvakavaraisuussuhde(COREP)]" c="(LASK) Ydinvakavaraisuussuhde(COREP)"/>
        <s v="[010 Tieto].[Tiedonkeruuhierarkia].[Tiedonkeruu].&amp;[70910].[(LASK) Kokonaisvakavaraisuussuhde(COREP)]" c="(LASK) Kokonaisvakavaraisuussuhde(COREP)"/>
        <s v="[010 Tieto].[Tiedonkeruuhierarkia].[Tiedonkeruu].&amp;[92933].[(LASK) Palkkionettotuotot]" c="(LASK) Palkkionettotuotot"/>
        <s v="[010 Tieto].[Tiedonkeruuhierarkia].[Tiedonkeruu].&amp;[92933].[(LASK) Muut kuluerät]" c="(LASK) Muut kuluerät"/>
        <s v="[010 Tieto].[Tiedonkeruuhierarkia].[Tiedonkeruu].&amp;[92933].[(LASK) Liiketoiminnan tuotot yhteensä, brutto]" c="(LASK) Liiketoiminnan tuotot yhteensä, brutto"/>
        <s v="[010 Tieto].[Tiedonkeruuhierarkia].[Tiedonkeruu].&amp;[92933].[(LASK) Korkokate]" c="(LASK) Korkokate"/>
        <s v="[010 Tieto].[Tiedonkeruuhierarkia].[Tiedonkeruu].&amp;[92933].[(LASK) Kulut yht.]" c="(LASK) Kulut yht."/>
        <s v="[010 Tieto].[Tiedonkeruuhierarkia].[Tiedonkeruu].&amp;[70910].[(LASK) Vakavaraisuussuhde ensisijaisilla omilla varoilla(COREP)]" c="(LASK) Vakavaraisuussuhde ensisijaisilla omilla varoilla(COREP)"/>
        <s v="[010 Tieto].[Tiedonkeruuhierarkia].[Tiedonkeruu].&amp;[92933].[(LASK) Saamiset yleisöltä ja julkisyhteisöiltä]" c="(LASK) Saamiset yleisöltä ja julkisyhteisöiltä"/>
        <s v="[010 Tieto].[Tiedonkeruuhierarkia].[Tiedonkeruu].&amp;[70910].[(LASK) Kokonaisriskin määrä (COREP)]" c="(LASK) Kokonaisriskin määrä (COREP)"/>
        <s v="[010 Tieto].[Tiedonkeruuhierarkia].[Tiedonkeruu].&amp;[92933].[(LASK) Henkilöstökulut]" c="(LASK) Henkilöstökulut"/>
        <s v="[010 Tieto].[Tiedonkeruuhierarkia].[Tiedonkeruu].&amp;[92933].[(LASK) Arvonalentumiset luotoista ja muista sitoumuksista]" c="(LASK) Arvonalentumiset luotoista ja muista sitoumuksista"/>
        <s v="[010 Tieto].[Tiedonkeruuhierarkia].[Tiedonkeruu].&amp;[70910].[(LASK) Omat varat yhteensa(COREP)]" c="(LASK) Omat varat yhteensa(COREP)"/>
        <s v="[010 Tieto].[Tiedonkeruuhierarkia].[Tiedonkeruu].&amp;[92933].[(LASK) ROE]" c="(LASK) ROE"/>
        <s v="[010 Tieto].[Tiedonkeruuhierarkia].[Tiedonkeruu].&amp;[92933].[Avainluvut_Tunnusluvut_ArvoaleJärjeSaami]" c="Avainluvut_Tunnusluvut_ArvoaleJärjeSaami"/>
        <s v="[010 Tieto].[Tiedonkeruuhierarkia].[Tiedonkeruu].&amp;[92933].[(LASK) Liiketulos]" c="(LASK) Liiketulos"/>
        <s v="[010 Tieto].[Tiedonkeruuhierarkia].[Tiedonkeruu].&amp;[92933].[(LASK) ROA]" c="(LASK) ROA"/>
        <s v="[010 Tieto].[Tiedonkeruuhierarkia].[Tiedonkeruu].&amp;[92933].[(LASK) Kaupankäynti -ja sijoitustoiminta]" c="(LASK) Kaupankäynti -ja sijoitustoiminta"/>
        <s v="[010 Tieto].[Tiedonkeruuhierarkia].[Tiedonkeruu].&amp;[92933].[Avainluvut_Tunnusluvut_JärjeSaami]" c="Avainluvut_Tunnusluvut_JärjeSaami"/>
        <s v="[010 Tieto].[Tiedonkeruuhierarkia].[Tiedonkeruu].&amp;[70910].[(LASK) Vähimmäisomavaraisuusaste ilman siirtymäsäännöksiä]" c="(LASK) Vähimmäisomavaraisuusaste ilman siirtymäsäännöksiä"/>
        <s v="[010 Tieto].[Tiedonkeruuhierarkia].[Tiedonkeruu].&amp;[70910].[(LASK) Toissijainen pääoma(COREP)]" c="(LASK) Toissijainen pääoma(COREP)"/>
        <s v="[010 Tieto].[Tiedonkeruuhierarkia].[Tiedonkeruu].&amp;[70910].[(LASK) Ydinpääoma (CET1)(COREP)]" c="(LASK) Ydinpääoma (CET1)(COREP)"/>
        <s v="[010 Tieto].[Tiedonkeruuhierarkia].[Tiedonkeruu].&amp;[92933].[(LASK) Muut palkkiot]" c="(LASK) Muut palkkiot"/>
        <s v="[010 Tieto].[Tiedonkeruuhierarkia].[Tiedonkeruu].&amp;[92933].[(LASK) Luotonannon palkkiot]" c="(LASK) Luotonannon palkkiot"/>
        <s v="[010 Tieto].[Tiedonkeruuhierarkia].[Tiedonkeruu].&amp;[92933].[(LASK) Maksuliikenteen palkkiot]" c="(LASK) Maksuliikenteen palkkiot"/>
        <s v="[010 Tieto].[Tiedonkeruuhierarkia].[Tiedonkeruu].&amp;[70910].[(LASK) Standardimenetelmä (SA)(COREP)]" c="(LASK) Standardimenetelmä (SA)(COREP)"/>
        <s v="[010 Tieto].[Tiedonkeruuhierarkia].[Tiedonkeruu].&amp;[70910].[(LASK) Luotto- ja vastapuoliriskin riskipainotetut vastuuerät(COREP)]" c="(LASK) Luotto- ja vastapuoliriskin riskipainotetut vastuuerät(COREP)"/>
        <s v="[010 Tieto].[Tiedonkeruuhierarkia].[Tiedonkeruu].&amp;[92933].[(LASK) Yleisön ja julkisyhteisöjen talletukset (Ei sis. repoja Q2_2014 ennen)]" c="(LASK) Yleisön ja julkisyhteisöjen talletukset (Ei sis. repoja Q2_2014 ennen)"/>
        <s v="[010 Tieto].[Tiedonkeruuhierarkia].[Tiedonkeruu].&amp;[70910].[(LASK) Muut riskit (COREP)]" c="(LASK) Muut riskit (COREP)"/>
        <s v="[010 Tieto].[Tiedonkeruuhierarkia].[Tiedonkeruu].&amp;[70910].[(LASK) Positioita, valuuttakursseja ja huodykkeitä koskeva kokonaisriskin määrä (COREP)]" c="(LASK) Positioita, valuuttakursseja ja huodykkeitä koskeva kokonaisriskin määrä (COREP)"/>
        <s v="[010 Tieto].[Tiedonkeruuhierarkia].[Tiedonkeruu].&amp;[92933].[(LASK) Liiketoiminnan tuotot yhteensä, netto]" c="(LASK) Liiketoiminnan tuotot yhteensä, netto"/>
        <s v="[010 Tieto].[Tiedonkeruuhierarkia].[Tiedonkeruu].&amp;[92933].[(LASK) Hallintokulut]" c="(LASK) Hallintokulut"/>
        <s v="[010 Tieto].[Tiedonkeruuhierarkia].[Tiedonkeruu].&amp;[70910].[(LASK) Operatiivisen riskin kokonaismäärä(COREP)]" c="(LASK) Operatiivisen riskin kokonaismäärä(COREP)"/>
        <s v="[010 Tieto].[Tiedonkeruuhierarkia].[Tiedonkeruu].&amp;[92933].[(LASK) Muut kulut (vain FINREP)]" c="(LASK) Muut kulut (vain FINREP)"/>
        <s v="[010 Tieto].[Tiedonkeruuhierarkia].[Tiedonkeruu].&amp;[70910].[(LASK) Ensisijainen pääoma(COREP)]" c="(LASK) Ensisijainen pääoma(COREP)"/>
        <s v="[010 Tieto].[Tiedonkeruuhierarkia].[Tiedonkeruu].&amp;[70910].[(LASK) IRB Sisäisten luottoluokitusten menetelmä(COREP)]" c="(LASK) IRB Sisäisten luottoluokitusten menetelmä(COREP)"/>
        <s v="[010 Tieto].[Tiedonkeruuhierarkia].[Tiedonkeruu].&amp;[92933].[(LASK) Yleisön ja julkisyhteisöjen takaisinostosopimukset]" c="(LASK) Yleisön ja julkisyhteisöjen takaisinostosopimukset"/>
        <s v="[010 Tieto].[Tiedonkeruuhierarkia].[Tiedonkeruu].&amp;[70910].[(LASK) Selvitys-/toimitusriskin kokonaisriskin määrä(COREP)]" c="(LASK) Selvitys-/toimitusriskin kokonaisriskin määrä(COREP)"/>
        <s v="[010 Tieto].[Tiedonkeruuhierarkia].[Tiedonkeruu].&amp;[92933].[(LASK) Johdannaisten korkotuotot, netto]" c="(LASK) Johdannaisten korkotuotot, netto"/>
        <s v="[010 Tieto].[Tiedonkeruuhierarkia].[Tiedonkeruu].&amp;[92933].[(LASK) Muiden rahoitusvarojen arvonalentumiset]" c="(LASK) Muiden rahoitusvarojen arvonalentumiset"/>
        <s v="[010 Tieto].[Tiedonkeruuhierarkia].[Tiedonkeruu].&amp;[92933].[(LASK) Kulut/tuotot pl. arvonalentumiset]" c="(LASK) Kulut/tuotot pl. arvonalentumiset"/>
        <s v="[010 Tieto].[Tiedonkeruuhierarkia].[Tiedonkeruu].&amp;[92933].[(LASK) Arvopaperisidonnaiset palkkiot]" c="(LASK) Arvopaperisidonnaiset palkkiot"/>
        <s v="[010 Tieto].[Tiedonkeruuhierarkia].[Tiedonkeruu].&amp;[92933].[(LASK) Muut liiketoiminnan kulut]" c="(LASK) Muut liiketoiminnan kulut"/>
        <s v="[010 Tieto].[Tiedonkeruuhierarkia].[Tiedonkeruu].&amp;[70910].[(LASK) Ydinpääoman ylijäämä(+)/alijäämä(-)(COREP)]" c="(LASK) Ydinpääoman ylijäämä(+)/alijäämä(-)(COREP)"/>
        <s v="[010 Tieto].[Tiedonkeruuhierarkia].[Tiedonkeruu].&amp;[92933].[(LASK) Poistot ja arvonalentumiset muista kuin rahoitusvaroista]" c="(LASK) Poistot ja arvonalentumiset muista kuin rahoitusvaroista"/>
        <s v="[010 Tieto].[Tiedonkeruuhierarkia].[Tiedonkeruu].&amp;[92933].[(LASK) Yleisön ja julkisyhteisöjen käänteiset takaisinostosopimukset]" c="(LASK) Yleisön ja julkisyhteisöjen käänteiset takaisinostosopimukset"/>
        <s v="[010 Tieto].[Tiedonkeruuhierarkia].[Tiedonkeruu].&amp;[92933].[(LASK) Korkokate ilman johdannaisten vaikutusta]" c="(LASK) Korkokate ilman johdannaisten vaikutusta"/>
      </sharedItems>
    </cacheField>
    <cacheField name="[050 Ajankohta].[Neljannes].[Neljannes]" caption="Neljannes" numFmtId="0" hierarchy="36" level="1">
      <sharedItems count="44">
        <s v="[050 Ajankohta].[Neljannes].&amp;[2014Q2]" c="2014Q2"/>
        <s v="[050 Ajankohta].[Neljannes].&amp;[2015Q2]" c="2015Q2"/>
        <s v="[050 Ajankohta].[Neljannes].&amp;[2015Q4]" c="2015Q4"/>
        <s v="[050 Ajankohta].[Neljannes].&amp;[2015Q3]" c="2015Q3"/>
        <s v="[050 Ajankohta].[Neljannes].&amp;[2014Q4]" c="2014Q4"/>
        <s v="[050 Ajankohta].[Neljannes].&amp;[2013Q4]" c="2013Q4"/>
        <s v="[050 Ajankohta].[Neljannes].&amp;[2015Q1]" c="2015Q1"/>
        <s v="[050 Ajankohta].[Neljannes].&amp;[2011Q4]" c="2011Q4"/>
        <s v="[050 Ajankohta].[Neljannes].&amp;[2013Q2]" c="2013Q2"/>
        <s v="[050 Ajankohta].[Neljannes].&amp;[2008Q1]" c="2008Q1"/>
        <s v="[050 Ajankohta].[Neljannes].&amp;[2009Q3]" c="2009Q3"/>
        <s v="[050 Ajankohta].[Neljannes].&amp;[2007Q3]" c="2007Q3"/>
        <s v="[050 Ajankohta].[Neljannes].&amp;[2005Q3]" c="2005Q3"/>
        <s v="[050 Ajankohta].[Neljannes].&amp;[2012Q3]" c="2012Q3"/>
        <s v="[050 Ajankohta].[Neljannes].&amp;[2013Q1]" c="2013Q1"/>
        <s v="[050 Ajankohta].[Neljannes].&amp;[2009Q1]" c="2009Q1"/>
        <s v="[050 Ajankohta].[Neljannes].&amp;[2007Q2]" c="2007Q2"/>
        <s v="[050 Ajankohta].[Neljannes].&amp;[2010Q2]" c="2010Q2"/>
        <s v="[050 Ajankohta].[Neljannes].&amp;[2012Q4]" c="2012Q4"/>
        <s v="[050 Ajankohta].[Neljannes].&amp;[2006Q3]" c="2006Q3"/>
        <s v="[050 Ajankohta].[Neljannes].&amp;[2007Q4]" c="2007Q4"/>
        <s v="[050 Ajankohta].[Neljannes].&amp;[2008Q4]" c="2008Q4"/>
        <s v="[050 Ajankohta].[Neljannes].&amp;[2014Q1]" c="2014Q1"/>
        <s v="[050 Ajankohta].[Neljannes].&amp;[2013Q3]" c="2013Q3"/>
        <s v="[050 Ajankohta].[Neljannes].&amp;[2006Q1]" c="2006Q1"/>
        <s v="[050 Ajankohta].[Neljannes].&amp;[2006Q2]" c="2006Q2"/>
        <s v="[050 Ajankohta].[Neljannes].&amp;[2009Q4]" c="2009Q4"/>
        <s v="[050 Ajankohta].[Neljannes].&amp;[2007Q1]" c="2007Q1"/>
        <s v="[050 Ajankohta].[Neljannes].&amp;[2010Q3]" c="2010Q3"/>
        <s v="[050 Ajankohta].[Neljannes].&amp;[2009Q2]" c="2009Q2"/>
        <s v="[050 Ajankohta].[Neljannes].&amp;[2006Q4]" c="2006Q4"/>
        <s v="[050 Ajankohta].[Neljannes].&amp;[2014Q3]" c="2014Q3"/>
        <s v="[050 Ajankohta].[Neljannes].&amp;[2005Q4]" c="2005Q4"/>
        <s v="[050 Ajankohta].[Neljannes].&amp;[2012Q1]" c="2012Q1"/>
        <s v="[050 Ajankohta].[Neljannes].&amp;[2012Q2]" c="2012Q2"/>
        <s v="[050 Ajankohta].[Neljannes].&amp;[2010Q1]" c="2010Q1"/>
        <s v="[050 Ajankohta].[Neljannes].&amp;[2005Q2]" c="2005Q2"/>
        <s v="[050 Ajankohta].[Neljannes].&amp;[2008Q2]" c="2008Q2"/>
        <s v="[050 Ajankohta].[Neljannes].&amp;[2010Q4]" c="2010Q4"/>
        <s v="[050 Ajankohta].[Neljannes].&amp;[2008Q3]" c="2008Q3"/>
        <s v="[050 Ajankohta].[Neljannes].&amp;[2011Q1]" c="2011Q1"/>
        <s v="[050 Ajankohta].[Neljannes].&amp;[2011Q2]" c="2011Q2"/>
        <s v="[050 Ajankohta].[Neljannes].&amp;[2011Q3]" c="2011Q3"/>
        <s v="[050 Ajankohta].[Neljannes].&amp;[2005Q1]" c="2005Q1"/>
      </sharedItems>
    </cacheField>
    <cacheField name="[040 Aikasarjaraportoija].[Aikasarjaraportoija].[Raportoijataso 02]" caption="Raportoijataso 02" numFmtId="0" hierarchy="33" level="1">
      <sharedItems count="3">
        <s v="[040 Aikasarjaraportoija].[Aikasarjaraportoija].&amp;[656]" c="99.01 Jäsenosuuspankit yhteensä"/>
        <s v="[040 Aikasarjaraportoija].[Aikasarjaraportoija].&amp;[563]" c="Sotkamon Osuuspankki"/>
        <s v="[040 Aikasarjaraportoija].[Aikasarjaraportoija].&amp;[417]" c="01. LUOTTOLAITOSSEKTORI, KONSOLIDOITU"/>
      </sharedItems>
    </cacheField>
    <cacheField name="[040 Aikasarjaraportoija].[Aikasarjaraportoija].[Raportoijataso 03]" caption="Raportoijataso 03" numFmtId="0" hierarchy="33" level="2">
      <sharedItems count="183">
        <s v="[040 Aikasarjaraportoija].[Aikasarjaraportoija].&amp;[572]" c="Kerimäen Osuuspankki"/>
        <s v="[040 Aikasarjaraportoija].[Aikasarjaraportoija].&amp;[609]" c="Virtain Osuuspankki"/>
        <s v="[040 Aikasarjaraportoija].[Aikasarjaraportoija].&amp;[425]" c="Akaan Seudun Osuuspankki"/>
        <s v="[040 Aikasarjaraportoija].[Aikasarjaraportoija].&amp;[634]" c="Luhangan Osuuspankki"/>
        <s v="[040 Aikasarjaraportoija].[Aikasarjaraportoija].&amp;[481]" c="Heinäveden Osuuspankki"/>
        <s v="[040 Aikasarjaraportoija].[Aikasarjaraportoija].&amp;[492]" c="Janakkalan Osuuspankki"/>
        <s v="[040 Aikasarjaraportoija].[Aikasarjaraportoija].&amp;[450]" c="Etelä-Karjalan Osuuspankki"/>
        <s v="[040 Aikasarjaraportoija].[Aikasarjaraportoija].&amp;[649]" c="Mäntän Seudun Osuuspankki"/>
        <s v="[040 Aikasarjaraportoija].[Aikasarjaraportoija].&amp;[429]" c="Alastaron Osuuspankki"/>
        <s v="[040 Aikasarjaraportoija].[Aikasarjaraportoija].&amp;[657]" c="Nauvon Osuuspankki"/>
        <s v="[040 Aikasarjaraportoija].[Aikasarjaraportoija].&amp;[548]" c="Riistaveden Osuuspankki"/>
        <s v="[040 Aikasarjaraportoija].[Aikasarjaraportoija].&amp;[573]" c="Keski-Suomen Osuuspankki"/>
        <s v="[040 Aikasarjaraportoija].[Aikasarjaraportoija].&amp;[484]" c="Honkilahden Osuuspankki"/>
        <s v="[040 Aikasarjaraportoija].[Aikasarjaraportoija].&amp;[646]" c="Mynämäen Osuuspankki"/>
        <s v="[040 Aikasarjaraportoija].[Aikasarjaraportoija].&amp;[605]" c="Vetelin Osuuspankki"/>
        <s v="[040 Aikasarjaraportoija].[Aikasarjaraportoija].&amp;[606]" c="Vetelin Ylipään Osuuspankki"/>
        <s v="[040 Aikasarjaraportoija].[Aikasarjaraportoija].&amp;[565]" c="Suomussalmen Osuuspankki"/>
        <s v="[040 Aikasarjaraportoija].[Aikasarjaraportoija].&amp;[611]" c="Ylivieskan Osuuspankki"/>
        <s v="[040 Aikasarjaraportoija].[Aikasarjaraportoija].&amp;[547]" c="Etelä-Hämeen Osuuspankki"/>
        <s v="[040 Aikasarjaraportoija].[Aikasarjaraportoija].&amp;[538]" c="Pulkkilan Osuuspankki"/>
        <s v="[040 Aikasarjaraportoija].[Aikasarjaraportoija].&amp;[566]" c="Suonenjoen Osuuspankki"/>
        <s v="[040 Aikasarjaraportoija].[Aikasarjaraportoija].&amp;[567]" c="Sysmän Osuuspankki"/>
        <s v="[040 Aikasarjaraportoija].[Aikasarjaraportoija].&amp;[526]" c="Perhon Osuuspankki"/>
        <s v="[040 Aikasarjaraportoija].[Aikasarjaraportoija].&amp;[608]" c="Vimpelin Osuuspankki"/>
        <s v="[040 Aikasarjaraportoija].[Aikasarjaraportoija].&amp;[621]" c="Kärkölän Osuuspankki"/>
        <s v="[040 Aikasarjaraportoija].[Aikasarjaraportoija].&amp;[513]" c="Pietarsaaren Seudun Osuuspankki"/>
        <s v="[040 Aikasarjaraportoija].[Aikasarjaraportoija].&amp;[525]" c="Kemin Seudun Osuuspankki"/>
        <s v="[040 Aikasarjaraportoija].[Aikasarjaraportoija].&amp;[626]" c="Lemin Osuuspankki"/>
        <s v="[040 Aikasarjaraportoija].[Aikasarjaraportoija].&amp;[641]" c="Mellilän Seudun Osuuspankki"/>
        <s v="[040 Aikasarjaraportoija].[Aikasarjaraportoija].&amp;[517]" c="Kangasalan Seudun Osuuspankki"/>
        <s v="[040 Aikasarjaraportoija].[Aikasarjaraportoija].&amp;[541]" c="Purmon Osuuspankki"/>
        <s v="[040 Aikasarjaraportoija].[Aikasarjaraportoija].&amp;[500]" c="Oripään Osuuspankki"/>
        <s v="[040 Aikasarjaraportoija].[Aikasarjaraportoija].&amp;[546]" c="Rautalammin Osuuspankki"/>
        <s v="[040 Aikasarjaraportoija].[Aikasarjaraportoija].&amp;[570]" c="Taivassalon Osuuspankki"/>
        <s v="[040 Aikasarjaraportoija].[Aikasarjaraportoija].&amp;[557]" c="Siikajoen Osuuspankki"/>
        <s v="[040 Aikasarjaraportoija].[Aikasarjaraportoija].&amp;[542]" c="Pyhälaakson Osuuspankki"/>
        <s v="[040 Aikasarjaraportoija].[Aikasarjaraportoija].&amp;[509]" c="Paltamon Osuuspankki"/>
        <s v="[040 Aikasarjaraportoija].[Aikasarjaraportoija].&amp;[613]" c="Ypäjän Osuuspankki"/>
        <s v="[040 Aikasarjaraportoija].[Aikasarjaraportoija].&amp;[545]" c="Rantasalmen Osuuspankki"/>
        <s v="[040 Aikasarjaraportoija].[Aikasarjaraportoija].&amp;[595]" c="Valkeakosken Osuuspankki"/>
        <s v="[040 Aikasarjaraportoija].[Aikasarjaraportoija].&amp;[469]" c="Kymenlaakson Osuuspankki"/>
        <s v="[040 Aikasarjaraportoija].[Aikasarjaraportoija].&amp;[486]" c="Humppilan Osuuspankki"/>
        <s v="[040 Aikasarjaraportoija].[Aikasarjaraportoija].&amp;[456]" c="Euran Osuuspankki"/>
        <s v="[040 Aikasarjaraportoija].[Aikasarjaraportoija].&amp;[498]" c="Nousiaisten Osuuspankki"/>
        <s v="[040 Aikasarjaraportoija].[Aikasarjaraportoija].&amp;[442]" c="Askolan Osuuspankki"/>
        <s v="[040 Aikasarjaraportoija].[Aikasarjaraportoija].&amp;[440]" c="Artjärven Osuuspankki"/>
        <s v="[040 Aikasarjaraportoija].[Aikasarjaraportoija].&amp;[619]" c="Kurun Osuuspankki"/>
        <s v="[040 Aikasarjaraportoija].[Aikasarjaraportoija].&amp;[635]" c="Luopioisten Osuuspankki"/>
        <s v="[040 Aikasarjaraportoija].[Aikasarjaraportoija].&amp;[539]" c="Punkalaitumen Osuuspankki"/>
        <s v="[040 Aikasarjaraportoija].[Aikasarjaraportoija].&amp;[596]" c="Vammalan Seudun Osuuspankki"/>
        <s v="[040 Aikasarjaraportoija].[Aikasarjaraportoija].&amp;[447]" c="Auran Osuuspankki"/>
        <s v="[040 Aikasarjaraportoija].[Aikasarjaraportoija].&amp;[485]" c="Vampulan Osuuspankki"/>
        <s v="[040 Aikasarjaraportoija].[Aikasarjaraportoija].&amp;[575]" c="Tarvasjoen Osuuspankki"/>
        <s v="[040 Aikasarjaraportoija].[Aikasarjaraportoija].&amp;[600]" c="Kronoby Andelsbank"/>
        <s v="[040 Aikasarjaraportoija].[Aikasarjaraportoija].&amp;[534]" c="Porvoon Osuuspankki"/>
        <s v="[040 Aikasarjaraportoija].[Aikasarjaraportoija].&amp;[516]" c="Kalkkisten Osuuspankki"/>
        <s v="[040 Aikasarjaraportoija].[Aikasarjaraportoija].&amp;[544]" c="Raahen Seudun Osuuspankki"/>
        <s v="[040 Aikasarjaraportoija].[Aikasarjaraportoija].&amp;[578]" c="Toholammin Osuuspankki"/>
        <s v="[040 Aikasarjaraportoija].[Aikasarjaraportoija].&amp;[477]" c="Satakunnan Osuuspankki"/>
        <s v="[040 Aikasarjaraportoija].[Aikasarjaraportoija].&amp;[622]" c="Käylän Osuuspankki"/>
        <s v="[040 Aikasarjaraportoija].[Aikasarjaraportoija].&amp;[449]" c="Enon Osuuspankki"/>
        <s v="[040 Aikasarjaraportoija].[Aikasarjaraportoija].&amp;[552]" c="Rääkkylän Osuuspankki"/>
        <s v="[040 Aikasarjaraportoija].[Aikasarjaraportoija].&amp;[530]" c="Lounais-Suomen Osuuspankki"/>
        <s v="[040 Aikasarjaraportoija].[Aikasarjaraportoija].&amp;[531]" c="Pihtiputaan Osuuspankki"/>
        <s v="[040 Aikasarjaraportoija].[Aikasarjaraportoija].&amp;[514]" c="Kainuun Osuuspankki"/>
        <s v="[040 Aikasarjaraportoija].[Aikasarjaraportoija].&amp;[553]" c="Sallan Osuuspankki"/>
        <s v="[040 Aikasarjaraportoija].[Aikasarjaraportoija].&amp;[590]" c="Kokkolan Osuuspankki"/>
        <s v="[040 Aikasarjaraportoija].[Aikasarjaraportoija].&amp;[579]" c="Tornion Osuuspankki"/>
        <s v="[040 Aikasarjaraportoija].[Aikasarjaraportoija].&amp;[535]" c="Posion Osuuspankki"/>
        <s v="[040 Aikasarjaraportoija].[Aikasarjaraportoija].&amp;[597]" c="Korpilahden Osuuspankki"/>
        <s v="[040 Aikasarjaraportoija].[Aikasarjaraportoija].&amp;[564]" c="Sulkavan Osuuspankki"/>
        <s v="[040 Aikasarjaraportoija].[Aikasarjaraportoija].&amp;[455]" c="Länsi-Suomen Osuuspankki"/>
        <s v="[040 Aikasarjaraportoija].[Aikasarjaraportoija].&amp;[529]" c="Pielisen Osuuspankki"/>
        <s v="[040 Aikasarjaraportoija].[Aikasarjaraportoija].&amp;[537]" c="Pukkilan Osuuspankki"/>
        <s v="[040 Aikasarjaraportoija].[Aikasarjaraportoija].&amp;[645]" c="Mouhijärven Osuuspankki"/>
        <s v="[040 Aikasarjaraportoija].[Aikasarjaraportoija].&amp;[512]" c="Satapirkan Osuuspankki"/>
        <s v="[040 Aikasarjaraportoija].[Aikasarjaraportoija].&amp;[580]" c="Turun Seudun Osuuspankki"/>
        <s v="[040 Aikasarjaraportoija].[Aikasarjaraportoija].&amp;[571]" c="Tampereen Seudun Osuuspankki"/>
        <s v="[040 Aikasarjaraportoija].[Aikasarjaraportoija].&amp;[536]" c="Pudasjärven Osuuspankki"/>
        <s v="[040 Aikasarjaraportoija].[Aikasarjaraportoija].&amp;[523]" c="Kaustisen Osuuspankki"/>
        <s v="[040 Aikasarjaraportoija].[Aikasarjaraportoija].&amp;[562]" c="Sonkajärven Osuuspankki"/>
        <s v="[040 Aikasarjaraportoija].[Aikasarjaraportoija].&amp;[434]" c="Alavuden Seudun Osuuspankki"/>
        <s v="[040 Aikasarjaraportoija].[Aikasarjaraportoija].&amp;[451]" c="Etelä-Pohjanmaan Osuuspankki"/>
        <s v="[040 Aikasarjaraportoija].[Aikasarjaraportoija].&amp;[501]" c="Pohjois-Karjalan Osuuspankki"/>
        <s v="[040 Aikasarjaraportoija].[Aikasarjaraportoija].&amp;[503]" c="Jämsän Seudun Osuuspankki"/>
        <s v="[040 Aikasarjaraportoija].[Aikasarjaraportoija].&amp;[505]" c="Oulaisten Osuuspankki"/>
        <s v="[040 Aikasarjaraportoija].[Aikasarjaraportoija].&amp;[480]" c="Haukivuoren Osuuspankki"/>
        <s v="[040 Aikasarjaraportoija].[Aikasarjaraportoija].&amp;[587]" c="Kiteen Seudun Osuuspankki"/>
        <s v="[040 Aikasarjaraportoija].[Aikasarjaraportoija].&amp;[624]" c="Lapin Osuuspankki"/>
        <s v="[040 Aikasarjaraportoija].[Aikasarjaraportoija].&amp;[629]" c="Liperin Osuuspankki"/>
        <s v="[040 Aikasarjaraportoija].[Aikasarjaraportoija].&amp;[581]" c="Tuupovaaran Osuuspankki"/>
        <s v="[040 Aikasarjaraportoija].[Aikasarjaraportoija].&amp;[458]" c="Suomenselän Osuuspankki"/>
        <s v="[040 Aikasarjaraportoija].[Aikasarjaraportoija].&amp;[589]" c="Koitin-Pertunmaan Osuuspankki"/>
        <s v="[040 Aikasarjaraportoija].[Aikasarjaraportoija].&amp;[598]" c="Vaasan Osuuspankki"/>
        <s v="[040 Aikasarjaraportoija].[Aikasarjaraportoija].&amp;[618]" c="Kuortaneen Osuuspankki"/>
        <s v="[040 Aikasarjaraportoija].[Aikasarjaraportoija].&amp;[489]" c="Pohjois-Savon Osuuspankki"/>
        <s v="[040 Aikasarjaraportoija].[Aikasarjaraportoija].&amp;[502]" c="Oriveden Seudun Osuuspankki"/>
        <s v="[040 Aikasarjaraportoija].[Aikasarjaraportoija].&amp;[491]" c="Ilomantsin Osuuspankki"/>
        <s v="[040 Aikasarjaraportoija].[Aikasarjaraportoija].&amp;[610]" c="Ylitornion Osuuspankki"/>
        <s v="[040 Aikasarjaraportoija].[Aikasarjaraportoija].&amp;[487]" c="Päijät-Hämeen Osuuspankki"/>
        <s v="[040 Aikasarjaraportoija].[Aikasarjaraportoija].&amp;[497]" c="Nivalan Osuuspankki"/>
        <s v="[040 Aikasarjaraportoija].[Aikasarjaraportoija].&amp;[620]" c="Kuusamon Osuuspankki"/>
        <s v="[040 Aikasarjaraportoija].[Aikasarjaraportoija].&amp;[493]" c="Nakkila-Luvian Osuuspankki"/>
        <s v="[040 Aikasarjaraportoija].[Aikasarjaraportoija].&amp;[607]" c="Vihannin Osuuspankki"/>
        <s v="[040 Aikasarjaraportoija].[Aikasarjaraportoija].&amp;[585]" c="Kiihtelysvaaran Osuuspankki"/>
        <s v="[040 Aikasarjaraportoija].[Aikasarjaraportoija].&amp;[638]" c="Länsi-Uudenmaan Osuuspankki"/>
        <s v="[040 Aikasarjaraportoija].[Aikasarjaraportoija].&amp;[631]" c="Lokalahden Osuuspankki"/>
        <s v="[040 Aikasarjaraportoija].[Aikasarjaraportoija].&amp;[499]" c="Orimattilan Osuuspankki"/>
        <s v="[040 Aikasarjaraportoija].[Aikasarjaraportoija].&amp;[582]" c="Tyrnävän Osuuspankki"/>
        <s v="[040 Aikasarjaraportoija].[Aikasarjaraportoija].&amp;[528]" c="Pielaveden Osuuspankki"/>
        <s v="[040 Aikasarjaraportoija].[Aikasarjaraportoija].&amp;[637]" c="Länsi-Kymen Osuuspankki"/>
        <s v="[040 Aikasarjaraportoija].[Aikasarjaraportoija].&amp;[586]" c="Kiikoisten Osuuspankki"/>
        <s v="[040 Aikasarjaraportoija].[Aikasarjaraportoija].&amp;[604]" c="Vesannon Osuuspankki"/>
        <s v="[040 Aikasarjaraportoija].[Aikasarjaraportoija].&amp;[559]" c="Simpeleen Osuuspankki"/>
        <s v="[040 Aikasarjaraportoija].[Aikasarjaraportoija].&amp;[576]" c="Tervolan Osuuspankki"/>
        <s v="[040 Aikasarjaraportoija].[Aikasarjaraportoija].&amp;[591]" c="Ullavan Osuuspankki"/>
        <s v="[040 Aikasarjaraportoija].[Aikasarjaraportoija].&amp;[640]" c="Marttilan Osuuspankki"/>
        <s v="[040 Aikasarjaraportoija].[Aikasarjaraportoija].&amp;[431]" c="Alavieskan Osuuspankki"/>
        <s v="[040 Aikasarjaraportoija].[Aikasarjaraportoija].&amp;[592]" c="Urjalan Osuuspankki"/>
        <s v="[040 Aikasarjaraportoija].[Aikasarjaraportoija].&amp;[630]" c="Loimaan Seudun Osuuspankki"/>
        <s v="[040 Aikasarjaraportoija].[Aikasarjaraportoija].&amp;[558]" c="Siikalatvan Osuuspankki"/>
        <s v="[040 Aikasarjaraportoija].[Aikasarjaraportoija].&amp;[494]" c="Niinijoen Osuuspankki"/>
        <s v="[040 Aikasarjaraportoija].[Aikasarjaraportoija].&amp;[459]" c="Haapamäen Seudun Osuuspankki"/>
        <s v="[040 Aikasarjaraportoija].[Aikasarjaraportoija].&amp;[583]" c="Kesälahden Osuuspankki"/>
        <s v="[040 Aikasarjaraportoija].[Aikasarjaraportoija].&amp;[495]" c="Jokioisten Osuuspankki"/>
        <s v="[040 Aikasarjaraportoija].[Aikasarjaraportoija].&amp;[519]" c="Kannuksen Osuuspankki"/>
        <s v="[040 Aikasarjaraportoija].[Aikasarjaraportoija].&amp;[633]" c="Lounaisrannikon Osuuspankki"/>
        <s v="[040 Aikasarjaraportoija].[Aikasarjaraportoija].&amp;[625]" c="Lehtimäen Osuuspankki"/>
        <s v="[040 Aikasarjaraportoija].[Aikasarjaraportoija].&amp;[518]" c="Kangasniemen Osuuspankki"/>
        <s v="[040 Aikasarjaraportoija].[Aikasarjaraportoija].&amp;[483]" c="Hirvensalmen Osuuspankki"/>
        <s v="[040 Aikasarjaraportoija].[Aikasarjaraportoija].&amp;[437]" c="Andelsbanken Raseborg"/>
        <s v="[040 Aikasarjaraportoija].[Aikasarjaraportoija].&amp;[454]" c="Suur-Savon Osuuspankki"/>
        <s v="[040 Aikasarjaraportoija].[Aikasarjaraportoija].&amp;[460]" c="Hailuodon Osuuspankki"/>
        <s v="[040 Aikasarjaraportoija].[Aikasarjaraportoija].&amp;[511]" c="Parikkalan Osuuspankki"/>
        <s v="[040 Aikasarjaraportoija].[Aikasarjaraportoija].&amp;[601]" c="Kuhmoisten Osuuspankki"/>
        <s v="[040 Aikasarjaraportoija].[Aikasarjaraportoija].&amp;[555]" c="Savitaipaleen Osuuspankki"/>
        <s v="[040 Aikasarjaraportoija].[Aikasarjaraportoija].&amp;[549]" c="Ruoveden Osuuspankki"/>
        <s v="[040 Aikasarjaraportoija].[Aikasarjaraportoija].&amp;[627]" c="Leppävirran Osuuspankki"/>
        <s v="[040 Aikasarjaraportoija].[Aikasarjaraportoija].&amp;[636]" c="Luumäen Osuuspankki"/>
        <s v="[040 Aikasarjaraportoija].[Aikasarjaraportoija].&amp;[435]" c="Andelsbanken för Åland"/>
        <s v="[040 Aikasarjaraportoija].[Aikasarjaraportoija].&amp;[623]" c="Köyliön Osuuspankki"/>
        <s v="[040 Aikasarjaraportoija].[Aikasarjaraportoija].&amp;[569]" c="Taivalkosken Osuuspankki"/>
        <s v="[040 Aikasarjaraportoija].[Aikasarjaraportoija].&amp;[603]" c="Kuhmon Osuuspankki"/>
        <s v="[040 Aikasarjaraportoija].[Aikasarjaraportoija].&amp;[515]" c="Kalajoen Osuuspankki"/>
        <s v="[040 Aikasarjaraportoija].[Aikasarjaraportoija].&amp;[527]" c="Peräseinäjoen Osuuspankki"/>
        <s v="[040 Aikasarjaraportoija].[Aikasarjaraportoija].&amp;[577]" c="Tervon Osuuspankki"/>
        <s v="[040 Aikasarjaraportoija].[Aikasarjaraportoija].&amp;[550]" c="Ruukin Osuuspankki"/>
        <s v="[040 Aikasarjaraportoija].[Aikasarjaraportoija].&amp;[453]" c="Etelä-Päijänteen Osuuspankki"/>
        <s v="[040 Aikasarjaraportoija].[Aikasarjaraportoija].&amp;[628]" c="Limingan Osuuspankki"/>
        <s v="[040 Aikasarjaraportoija].[Aikasarjaraportoija].&amp;[506]" c="Oulun Osuuspankki"/>
        <s v="[040 Aikasarjaraportoija].[Aikasarjaraportoija].&amp;[648]" c="Mäntsälän Osuuspankki"/>
        <s v="[040 Aikasarjaraportoija].[Aikasarjaraportoija].&amp;[644]" c="Miehikkälän Osuuspankki"/>
        <s v="[040 Aikasarjaraportoija].[Aikasarjaraportoija].&amp;[616]" c="Östra Korsholms Adelsbanken"/>
        <s v="[040 Aikasarjaraportoija].[Aikasarjaraportoija].&amp;[584]" c="Kihniön Osuuspankki"/>
        <s v="[040 Aikasarjaraportoija].[Aikasarjaraportoija].&amp;[540]" c="Puolangan Osuuspankki"/>
        <s v="[040 Aikasarjaraportoija].[Aikasarjaraportoija].&amp;[551]" c="Rymättylän Osuuspankki"/>
        <s v="[040 Aikasarjaraportoija].[Aikasarjaraportoija].&amp;[521]" c="Karkun Osuuspankki"/>
        <s v="[040 Aikasarjaraportoija].[Aikasarjaraportoija].&amp;[482]" c="Himangan Osuuspankki"/>
        <s v="[040 Aikasarjaraportoija].[Aikasarjaraportoija].&amp;[478]" c="Hartolan Osuuspankki"/>
        <s v="[040 Aikasarjaraportoija].[Aikasarjaraportoija].&amp;[615]" c="Itä-Uudenmaan Osuuspankki"/>
        <s v="[040 Aikasarjaraportoija].[Aikasarjaraportoija].&amp;[504]" c="Osuuspankki Kantrisalo"/>
        <s v="[040 Aikasarjaraportoija].[Aikasarjaraportoija].&amp;[612]" c="Yläneen Osuuspankki"/>
        <s v="[040 Aikasarjaraportoija].[Aikasarjaraportoija].&amp;[554]" c="Lounaismaan Osuuspankki"/>
        <s v="[040 Aikasarjaraportoija].[Aikasarjaraportoija].&amp;[533]" c="Polvijärven Osuuspankki"/>
        <s v="[040 Aikasarjaraportoija].[Aikasarjaraportoija].&amp;[599]" c="Korsnäs Andelsbank"/>
        <s v="[040 Aikasarjaraportoija].[Aikasarjaraportoija].&amp;[568]" c="Säkylän Osuuspankki"/>
        <s v="[040 Aikasarjaraportoija].[Aikasarjaraportoija].&amp;[593]" c="Utajärven Osuuspankki"/>
        <s v="[040 Aikasarjaraportoija].[Aikasarjaraportoija].&amp;[461]" c="Halsuan Osuuspankki"/>
        <s v="[040 Aikasarjaraportoija].[Aikasarjaraportoija].&amp;[647]" c="Myrskylän Osuuspankki"/>
        <s v="[040 Aikasarjaraportoija].[Aikasarjaraportoija].&amp;[532]" c="Pohjolan Osuuspankki"/>
        <s v="[040 Aikasarjaraportoija].[Aikasarjaraportoija].&amp;[642]" c="Merimaskun Osuuspankki"/>
        <s v="[040 Aikasarjaraportoija].[Aikasarjaraportoija].&amp;[602]" c="Vehmersalmen Osuuspankki"/>
        <s v="[040 Aikasarjaraportoija].[Aikasarjaraportoija].&amp;[508]" c="Paattisten Osuuspankki"/>
        <s v="[040 Aikasarjaraportoija].[Aikasarjaraportoija].&amp;[643]" c="Metsämaan Osuuspankki"/>
        <s v="[040 Aikasarjaraportoija].[Aikasarjaraportoija].&amp;[543]" c="Pöytyän Osuuspankki"/>
        <s v="[040 Aikasarjaraportoija].[Aikasarjaraportoija].&amp;[574]" c="Keski-Uudenmaan Osuuspankki"/>
        <s v="[040 Aikasarjaraportoija].[Aikasarjaraportoija].&amp;[639]" c="Maaningan Osuuspankki"/>
        <s v="[040 Aikasarjaraportoija].[Aikasarjaraportoija].&amp;[520]" c="Karjalan Osuuspankki"/>
        <s v="[040 Aikasarjaraportoija].[Aikasarjaraportoija].&amp;[507]" c="Outokummun Osuuspankki"/>
        <s v="[040 Aikasarjaraportoija].[Aikasarjaraportoija].&amp;[428]" c="Alajärven Osuuspankki"/>
        <s v="[040 Aikasarjaraportoija].[Aikasarjaraportoija].&amp;[412]" c="01.02 Kotimaiset luottoyhteisöt pl. Talletuspankkikonserniin kuuluvat"/>
        <s v="[040 Aikasarjaraportoija].[Aikasarjaraportoija].&amp;[22]" c="01.01 Kotimainen Pankkisektori ja ulkomaisten luottolaitosten talletuspankkitoimintaa Suomessa harjoittavat sivuliikkeet"/>
        <s v="[040 Aikasarjaraportoija].[Aikasarjaraportoija].&amp;[476]" c="01.03 Ulkomaisten luottolaitosten muuta kuin talletuspankkitoimintaa Suomessa harjoittavat sivuliikkeet"/>
      </sharedItems>
    </cacheField>
    <cacheField name="[040 Aikasarjaraportoija].[Aikasarjaraportoija].[Raportoijataso 04]" caption="Raportoijataso 04" numFmtId="0" hierarchy="33" level="3">
      <sharedItems count="6">
        <s v="[040 Aikasarjaraportoija].[Aikasarjaraportoija].&amp;[510]" c="01.01.02 Ulkomaisten luottolaitosten talletuspankkitoimintaa Suomessa harjoittavat sivuliikkeet"/>
        <s v="[040 Aikasarjaraportoija].[Aikasarjaraportoija].&amp;[462]" c="01.01.01 Kotimainen pankkisektori"/>
        <s v="[040 Aikasarjaraportoija].[Aikasarjaraportoija].&amp;[409]" c="Kuntarahoitus"/>
        <s v="[040 Aikasarjaraportoija].[Aikasarjaraportoija].&amp;[408]" c="Handelsbanken Rahoitus"/>
        <s v="[040 Aikasarjaraportoija].[Aikasarjaraportoija].&amp;[411]" c="Suomen Luotto-osuuskunta"/>
        <s v="[040 Aikasarjaraportoija].[Aikasarjaraportoija].&amp;[410]" c="Diners Club"/>
      </sharedItems>
    </cacheField>
    <cacheField name="[040 Aikasarjaraportoija].[Aikasarjaraportoija].[Raportoijataso 05]" caption="Raportoijataso 05" numFmtId="0" hierarchy="33" level="4">
      <sharedItems count="24">
        <s v="[040 Aikasarjaraportoija].[Aikasarjaraportoija].&amp;[750]" c="2 POP Pankkiliitosta eronnutta"/>
        <s v="[040 Aikasarjaraportoija].[Aikasarjaraportoija].&amp;[746]" c="OP-ryhmän ulkopuoliset 6 entistä POP pankkia"/>
        <s v="[040 Aikasarjaraportoija].[Aikasarjaraportoija].&amp;[27]" c="Eufex"/>
        <s v="[040 Aikasarjaraportoija].[Aikasarjaraportoija].&amp;[20]" c="Evli Pankki"/>
        <s v="[040 Aikasarjaraportoija].[Aikasarjaraportoija].&amp;[28]" c="Säästöpankkien Keskuspankki Suomi"/>
        <s v="[040 Aikasarjaraportoija].[Aikasarjaraportoija].&amp;[652]" c="Hypoteekkiyhdistys"/>
        <s v="[040 Aikasarjaraportoija].[Aikasarjaraportoija].&amp;[119]" c="Paikallisosuuspankit (POP)"/>
        <s v="[040 Aikasarjaraportoija].[Aikasarjaraportoija].&amp;[654]" c="Sofia Pankki (selvitystilassa)"/>
        <s v="[040 Aikasarjaraportoija].[Aikasarjaraportoija].&amp;[653]" c="SEB Gyllenberg Private"/>
        <s v="[040 Aikasarjaraportoija].[Aikasarjaraportoija].&amp;[16]" c="Ålandsbanken"/>
        <s v="[040 Aikasarjaraportoija].[Aikasarjaraportoija].&amp;[734]" c="Säästöpankkiryhmä"/>
        <s v="[040 Aikasarjaraportoija].[Aikasarjaraportoija].&amp;[17]" c="Aktia"/>
        <s v="[040 Aikasarjaraportoija].[Aikasarjaraportoija].&amp;[670]" c="Bonum Pankki"/>
        <s v="[040 Aikasarjaraportoija].[Aikasarjaraportoija].&amp;[19]" c="Danske"/>
        <s v="[040 Aikasarjaraportoija].[Aikasarjaraportoija].&amp;[29]" c="Kaupthing"/>
        <s v="[040 Aikasarjaraportoija].[Aikasarjaraportoija].&amp;[735]" c="Oma Säästöpankki"/>
        <s v="[040 Aikasarjaraportoija].[Aikasarjaraportoija].&amp;[655]" c="OP-Pohjola"/>
        <s v="[040 Aikasarjaraportoija].[Aikasarjaraportoija].&amp;[23]" c="EQ"/>
        <s v="[040 Aikasarjaraportoija].[Aikasarjaraportoija].&amp;[18]" c="LähiTapiola Pankki"/>
        <s v="[040 Aikasarjaraportoija].[Aikasarjaraportoija].&amp;[25]" c="FIM"/>
        <s v="[040 Aikasarjaraportoija].[Aikasarjaraportoija].&amp;[31]" c="Nordea"/>
        <s v="[040 Aikasarjaraportoija].[Aikasarjaraportoija].&amp;[674]" c="S-Pankki Oy"/>
        <s v="[040 Aikasarjaraportoija].[Aikasarjaraportoija].&amp;[405]" c="Säästöpankit ennen yhteenliittymää"/>
        <s v="[040 Aikasarjaraportoija].[Aikasarjaraportoija].&amp;[427]" c="Danske Bank A/S, Helsinki Branch"/>
      </sharedItems>
    </cacheField>
    <cacheField name="[070 Ajassalaskenta].[Ajassalaskenta].[Ajassalaskenta]" caption="Ajassalaskenta" numFmtId="0" hierarchy="40" level="1">
      <sharedItems count="4">
        <s v="[070 Ajassalaskenta].[Ajassalaskenta].&amp;[1]" c="Alkuperäinen arvo"/>
        <s v="[070 Ajassalaskenta].[Ajassalaskenta].&amp;[6]" c="Liukuva 12 kk"/>
        <s v="[070 Ajassalaskenta].[Ajassalaskenta].&amp;[4]" c="Liukuva 06 kk"/>
        <s v="[070 Ajassalaskenta].[Ajassalaskenta].&amp;[2]" c="Liukuva 03 kk"/>
      </sharedItems>
    </cacheField>
    <cacheField name="[030 Raportoija].[Raportoija].[Raportoija]" caption="Raportoija" numFmtId="0" hierarchy="26" level="1">
      <sharedItems count="9">
        <s v="[030 Raportoija].[Raportoija].&amp;[599]" c="(203) Nordea Bank Finland Plc Germany Branch"/>
        <s v="[030 Raportoija].[Raportoija].&amp;[535]" c="(203) Nordea Bank Finland plc London Branch"/>
        <s v="[030 Raportoija].[Raportoija].&amp;[456]" c="(221) Danske Bank A/S, Helsingin sivukonttori"/>
        <s v="[030 Raportoija].[Raportoija].&amp;[633]" c="(260) OP Osuuskunta"/>
        <s v="[030 Raportoija].[Raportoija].&amp;[634]" c="(203) Nordea Bank Finland Plc Latvijas filiale"/>
        <s v="[030 Raportoija].[Raportoija].&amp;[36]" c="(203) Nordea Bank Finland Plc Lietuvos skyrius"/>
        <s v="[030 Raportoija].[Raportoija].&amp;[918]" c="(221) Svenska Handelsbanken AB (julk), Suomen sivukonttoritoiminta"/>
        <s v="[030 Raportoija].[Raportoija].&amp;[155]" c="(203) Nordea Bank Finland Plc Estonia Branch"/>
        <s v="[030 Raportoija].[Raportoija].&amp;[992]" c="(201) Aktia Pankki Oyj"/>
      </sharedItems>
    </cacheField>
    <cacheField name="[010 Tieto].[Tiedonkeruuhierarkia].[Tieto]" caption="Tieto" numFmtId="0" hierarchy="18" level="3">
      <sharedItems count="29">
        <s v="[010 Tieto].[Tiedonkeruuhierarkia].[Tiedonkeruu].&amp;[87656].&amp;[119512].&amp;[62966]" c="&lt;R18F_100,100&gt; Valvottavan omalla menetelmällä laskettu tuloriski &lt;muutos korkopistettä -200&gt;"/>
        <s v="[010 Tieto].[Tiedonkeruuhierarkia].[Tiedonkeruu].&amp;[87656].&amp;[119511].&amp;[62639]" c="&lt;R10F_05,05&gt; Valvottavan omalla nykyarvomenetelmällä laskettu korkoriski &lt;muutos korkopistettä -200&gt;"/>
        <s v="[010 Tieto].[Tiedonkeruuhierarkia].[Tiedonkeruu].&amp;[87656].&amp;[119511].&amp;[63287]" c="&lt;R10F_05,30&gt; Valvottavan omalla nykyarvomenetelmällä laskettu korkoriski &lt;muutos korkopistettä 200&gt;"/>
        <s v="[010 Tieto].[Tiedonkeruuhierarkia].[Tiedonkeruu].&amp;[92933].&amp;[92931].&amp;[71299]" c="&lt;F 02.00_460,010&gt; (Arvonalennukset ja niiden (-) peruutukset muista kuin käypään arvoon tulosvaikutteisesti kirjatuista rahoitusvaroista) &lt;kirjanpitoarvo; yhteensä&gt;"/>
        <s v="[010 Tieto].[Tiedonkeruuhierarkia].[Tiedonkeruu].&amp;[92933].&amp;[92931].&amp;[71751]" c="&lt;F 02.00_520,010&gt; (Arvonalennukset ja niiden (-) peruutukset muista kuin rahoitusvaroista) &lt;kirjanpitoarvo; yhteensä&gt;"/>
        <s v="[010 Tieto].[Tiedonkeruuhierarkia].[Tiedonkeruu].&amp;[70910].&amp;[107843].&amp;[78226]" c="&lt;C 02.00_640,010&gt; TOTAL RISK EXPOSURE AMOUNT FOR CREDIT VALUATION ADJUSTMENT &lt;amount&gt;"/>
        <s v="[010 Tieto].[Tiedonkeruuhierarkia].[Tiedonkeruu].&amp;[92933].&amp;[92931].&amp;[73329]" c="&lt;F 02.00_200,010&gt; Palkkiotuotot &lt;kirjanpitoarvo; yhteensä&gt;"/>
        <s v="[010 Tieto].[Tiedonkeruuhierarkia].[Tiedonkeruu].&amp;[70910].&amp;[70877].&amp;[36873]" c="&lt;t-ca_4020,05_p-cm-ca_OperationalRiskCapitalRequirements&gt; Liiketoiminta yhteensä &lt;t-ca_05&gt;"/>
        <s v="[010 Tieto].[Tiedonkeruuhierarkia].[Tiedonkeruu].&amp;[92933].&amp;[92931].&amp;[73791]" c="&lt;F 02.00_510,010&gt; (Arvonalennukset ja niiden (-) peruutukset pääomaosuusmenetelmällä käsitellyistä sijoituksista) &lt;kirjanpitoarvo; yhteensä&gt;"/>
        <s v="[010 Tieto].[Tiedonkeruuhierarkia].[Tiedonkeruu].&amp;[70910].&amp;[107843].&amp;[82714]" c="&lt;C 02.00_630,010&gt; ADDITIONAL RISK EXPOSURE AMOUNT DUE TO FIXED OVERHEADS &lt;amount&gt;"/>
        <s v="[010 Tieto].[Tiedonkeruuhierarkia].[Tiedonkeruu].&amp;[70910].&amp;[107843].&amp;[86439]" c="&lt;C 02.00_460,010&gt; Risk exposure amount for contributions to the default fund of a CCP &lt;amount&gt;"/>
        <s v="[010 Tieto].[Tiedonkeruuhierarkia].[Tiedonkeruu].&amp;[92933].&amp;[92931].&amp;[72331]" c="&lt;F 02.00_280,010&gt; Kaupankäyntitarkoituksessa pidettävien rahoitusvarojen ja -velkojen voitot ja (-) tappiot, netto &lt;kirjanpitoarvo; yhteensä&gt;"/>
        <s v="[010 Tieto].[Tiedonkeruuhierarkia].[Tiedonkeruu].&amp;[70910].&amp;[70877].&amp;[36985]" c="&lt;t-ca_400505,05_p-cm-ca_CreditRiskCapitalRequirements&gt; Standardimenetelmä (SA) &lt;t-ca_05&gt;"/>
        <s v="[010 Tieto].[Tiedonkeruuhierarkia].[Tiedonkeruu].&amp;[92933].&amp;[92931].&amp;[72446]" c="&lt;F 02.00_210,010&gt; (Palkkiokulut) &lt;kirjanpitoarvo; yhteensä&gt;"/>
        <s v="[010 Tieto].[Tiedonkeruuhierarkia].[Tiedonkeruu].&amp;[70910].&amp;[107843].&amp;[83436]" c="&lt;C 02.00_680,010&gt; TOTAL RISK EXPOSURE AMOUNT RELATED TO LARGE EXPOSURES IN THE TRADING BOOK &lt;amount&gt;"/>
        <s v="[010 Tieto].[Tiedonkeruuhierarkia].[Tiedonkeruu].&amp;[92933].&amp;[92931].&amp;[71658]" c="&lt;F 02.00_290,010&gt; Voitot / (-) tappiot käypään arvoon tulosvaikutteisesti kirjattavista rahoitusvaroista ja -veloista, netto &lt;kirjanpitoarvo; yhteensä&gt;"/>
        <s v="[010 Tieto].[Tiedonkeruuhierarkia].[Tiedonkeruu].&amp;[70910].&amp;[70877].&amp;[41507]" c="&lt;t-ca_4010,05_p-cm-ca_SettlementRiskCapitalRequirements&gt; Kaupankäyntivaraston selvittämättä olevat kaupat yhteensä &lt;t-ca_05&gt;"/>
        <s v="[010 Tieto].[Tiedonkeruuhierarkia].[Tiedonkeruu].&amp;[92933].&amp;[92931].&amp;[71263]" c="&lt;F 02.00_430,010&gt; (Varaukset / (-) varausten peruutukset) &lt;kirjanpitoarvo; yhteensä&gt;"/>
        <s v="[010 Tieto].[Tiedonkeruuhierarkia].[Tiedonkeruu].&amp;[70909].&amp;[70876].&amp;[1917]" c="&lt;A03i_33,C3&gt; Arvonalentumistappiot luotoista ja muista sitoumuksista &lt;yhteensä&gt;"/>
        <s v="[010 Tieto].[Tiedonkeruuhierarkia].[Tiedonkeruu].&amp;[92933].&amp;[92931].&amp;[72885]" c="&lt;F 02.00_600,010&gt; Voitto / (-) tappio myytävänä oleviksi luokitelluista pitkäaikaisista omaisuuseristä ja luovutettavien erien ryhmistä &lt;kirjanpitoarvo; yhteensä&gt;"/>
        <s v="[010 Tieto].[Tiedonkeruuhierarkia].[Tiedonkeruu].&amp;[92933].&amp;[92931].&amp;[72958]" c="&lt;F 02.00_330,010&gt; Rahoitusvaroihin kuulumattoman omaisuuserän taseesta poiskirjaamisesta syntyneet voitot / (-) tappiot &lt;kirjanpitoarvo; yhteensä&gt;"/>
        <s v="[010 Tieto].[Tiedonkeruuhierarkia].[Tiedonkeruu].&amp;[70910].&amp;[70877].&amp;[37221]" c="&lt;t-ca_4025,05_p-cm-ca_OtherTransitionalCapitalRequirements&gt; Muut omien varojen vaatimukset &lt;t-ca_05&gt;"/>
        <s v="[010 Tieto].[Tiedonkeruuhierarkia].[Tiedonkeruu].&amp;[70910].&amp;[70877].&amp;[40975]" c="&lt;t-ca_4015,05_p-cm-ca_MarketRiskCapitalRequirements&gt; Korkosopimusten ja osakkeiden positioriskin, valuuttakurssiriskin ja hyödykeriskin omien varojen vaatimus yhteensä &lt;t-ca_05&gt;"/>
        <s v="[010 Tieto].[Tiedonkeruuhierarkia].[Tiedonkeruu].&amp;[92933].&amp;[92931].&amp;[71499]" c="&lt;F 02.00_310,010&gt; Kurssierot (voitto / (-) tappio), netto &lt;kirjanpitoarvo; yhteensä&gt;"/>
        <s v="[010 Tieto].[Tiedonkeruuhierarkia].[Tiedonkeruu].&amp;[92933].&amp;[92931].&amp;[73389]" c="&lt;F 02.00_580,010&gt; Tulokseen kirjattu negatiivinen liikearvo &lt;kirjanpitoarvo; yhteensä&gt;"/>
        <s v="[010 Tieto].[Tiedonkeruuhierarkia].[Tiedonkeruu].&amp;[70909].&amp;[70876].&amp;[18052]" c="&lt;A03i_35,C3&gt; Muiden rahoitusvarojen arvonalentumistappiot &lt;yhteensä&gt;"/>
        <s v="[010 Tieto].[Tiedonkeruuhierarkia].[Tiedonkeruu].&amp;[92933].&amp;[92931].&amp;[72109]" c="&lt;F 02.00_590,010&gt; Osuus voitosta / (-) tappiosta pääomaosuusmenettelyllä käsitellyistä sijoituksista &lt;kirjanpitoarvo; yhteensä&gt;"/>
        <s v="[010 Tieto].[Tiedonkeruuhierarkia].[Tiedonkeruu].&amp;[70910].&amp;[70877].&amp;[43741]" c="&lt;t-ca_400510,05_p-cm-ca_CreditRiskCapitalRequirements&gt; IRB Sisäisten luottoluokitusten menetelmä &lt;t-ca_05&gt;"/>
        <s v="[010 Tieto].[Tiedonkeruuhierarkia].[Tiedonkeruu].&amp;[92933].&amp;[94048].&amp;[72049]" c="&lt;F 07.00_120,090&gt; Luotot &lt;ryhmäkohtaiset arvonalentumistappiot&gt;"/>
      </sharedItems>
    </cacheField>
    <cacheField name="[040 Aikasarjaraportoija].[AikasarjaraportoijaID].[AikasarjaraportoijaID]" caption="AikasarjaraportoijaID" numFmtId="0" hierarchy="58" level="1">
      <sharedItems count="3">
        <s v="[040 Aikasarjaraportoija].[AikasarjaraportoijaID].&amp;[734]" c="Säästöpankkiryhmä"/>
        <s v="[040 Aikasarjaraportoija].[AikasarjaraportoijaID].&amp;[735]" c="Oma Säästöpankki"/>
        <s v="[040 Aikasarjaraportoija].[AikasarjaraportoijaID].&amp;[670]" c="Bonum Pankki"/>
      </sharedItems>
    </cacheField>
    <cacheField name="[030 Raportoija].[Tiedonantajataso - raportoija].[Tiedonantajataso]" caption="Tiedonantajataso" numFmtId="0" hierarchy="29" level="1">
      <sharedItems containsSemiMixedTypes="0" containsString="0"/>
    </cacheField>
    <cacheField name="[030 Raportoija].[Tiedonantajataso - raportoija].[Raportoija]" caption="Raportoija" numFmtId="0" hierarchy="29" level="2">
      <sharedItems count="2">
        <s v="[030 Raportoija].[Tiedonantajataso - raportoija].[Raportoija].&amp;[570]" c="(205) Aktia Pankki Oyj"/>
        <s v="[030 Raportoija].[Tiedonantajataso - raportoija].[Raportoija].&amp;[1817]" c="(260) Säästöpankkiliitto osk"/>
      </sharedItems>
    </cacheField>
    <cacheField name="[040 Aikasarjaraportoija].[Aikasarjaraportoija].[Raportoijataso 06]" caption="Raportoijataso 06" numFmtId="0" hierarchy="33" level="5">
      <sharedItems count="63">
        <s v="[040 Aikasarjaraportoija].[Aikasarjaraportoija].&amp;[130]" c="Oma Säästöpankki (31.5.2014 saakka)"/>
        <s v="[040 Aikasarjaraportoija].[Aikasarjaraportoija].&amp;[99]" c="Lanneveden Osuuspankki"/>
        <s v="[040 Aikasarjaraportoija].[Aikasarjaraportoija].&amp;[102]" c="Lavian Osuuspankki"/>
        <s v="[040 Aikasarjaraportoija].[Aikasarjaraportoija].&amp;[101]" c="Lapuan Osuuspankki"/>
        <s v="[040 Aikasarjaraportoija].[Aikasarjaraportoija].&amp;[93]" c="Kurikan Osuuspankki"/>
        <s v="[040 Aikasarjaraportoija].[Aikasarjaraportoija].&amp;[115]" c="Suupohjan Osuuspankki"/>
        <s v="[040 Aikasarjaraportoija].[Aikasarjaraportoija].&amp;[112]" c="Reisjärven Osuuspankki"/>
        <s v="[040 Aikasarjaraportoija].[Aikasarjaraportoija].&amp;[97]" c="Laihian Osuuspankki"/>
        <s v="[040 Aikasarjaraportoija].[Aikasarjaraportoija].&amp;[117]" c="Tuusniemen Osuuspankki"/>
        <s v="[040 Aikasarjaraportoija].[Aikasarjaraportoija].&amp;[110]" c="Pohjanmaan Osuuspankki"/>
        <s v="[040 Aikasarjaraportoija].[Aikasarjaraportoija].&amp;[108]" c="Petäjäveden Osuuspankki"/>
        <s v="[040 Aikasarjaraportoija].[Aikasarjaraportoija].&amp;[114]" c="Siilinjärven Osuuspankki"/>
        <s v="[040 Aikasarjaraportoija].[Aikasarjaraportoija].&amp;[105]" c="Multian Osuuspankki"/>
        <s v="[040 Aikasarjaraportoija].[Aikasarjaraportoija].&amp;[90]" c="Keuruun Osuuspankki"/>
        <s v="[040 Aikasarjaraportoija].[Aikasarjaraportoija].&amp;[98]" c="Lammin Osuuspankki"/>
        <s v="[040 Aikasarjaraportoija].[Aikasarjaraportoija].&amp;[50]" c="Jämijärven Osuuspankki"/>
        <s v="[040 Aikasarjaraportoija].[Aikasarjaraportoija].&amp;[107]" c="Osuuspankki Poppia"/>
        <s v="[040 Aikasarjaraportoija].[Aikasarjaraportoija].&amp;[94]" c="Kyrön Seudun Osuuspankki"/>
        <s v="[040 Aikasarjaraportoija].[Aikasarjaraportoija].&amp;[96]" c="Kyyjärven Osuuspankki"/>
        <s v="[040 Aikasarjaraportoija].[Aikasarjaraportoija].&amp;[48]" c="Isojoen Osuuspankki"/>
        <s v="[040 Aikasarjaraportoija].[Aikasarjaraportoija].&amp;[91]" c="Konneveden Osuuspankki"/>
        <s v="[040 Aikasarjaraportoija].[Aikasarjaraportoija].&amp;[111]" c="Pyhäselän Paikallisosuuspankki"/>
        <s v="[040 Aikasarjaraportoija].[Aikasarjaraportoija].&amp;[52]" c="Keiteleen Osuuspankki"/>
        <s v="[040 Aikasarjaraportoija].[Aikasarjaraportoija].&amp;[113]" c="Sievin Osuuspankki"/>
        <s v="[040 Aikasarjaraportoija].[Aikasarjaraportoija].&amp;[49]" c="Joroisten Osuuspankki"/>
        <s v="[040 Aikasarjaraportoija].[Aikasarjaraportoija].&amp;[45]" c="Hannulan Osuuspankki"/>
        <s v="[040 Aikasarjaraportoija].[Aikasarjaraportoija].&amp;[95]" c="Kyrönmaan Osuuspankki"/>
        <s v="[040 Aikasarjaraportoija].[Aikasarjaraportoija].&amp;[106]" c="Nivalan Järvikylän Osuuspankki"/>
        <s v="[040 Aikasarjaraportoija].[Aikasarjaraportoija].&amp;[47]" c="Honkajoen Osuuspankki"/>
        <s v="[040 Aikasarjaraportoija].[Aikasarjaraportoija].&amp;[104]" c="Liedon Osuuspankki"/>
        <s v="[040 Aikasarjaraportoija].[Aikasarjaraportoija].&amp;[100]" c="Lappajärven Osuuspankki"/>
        <s v="[040 Aikasarjaraportoija].[Aikasarjaraportoija].&amp;[116]" c="Tiistenjoen Osuuspankki"/>
        <s v="[040 Aikasarjaraportoija].[Aikasarjaraportoija].&amp;[109]" c="Piikkiön Osuuspankki"/>
        <s v="[040 Aikasarjaraportoija].[Aikasarjaraportoija].&amp;[92]" c="Kosken Osuuspankki"/>
        <s v="[040 Aikasarjaraportoija].[Aikasarjaraportoija].&amp;[51]" c="Kannonkosken Osuuspankki"/>
        <s v="[040 Aikasarjaraportoija].[Aikasarjaraportoija].&amp;[123]" c="Eurajoen Säästöpankki"/>
        <s v="[040 Aikasarjaraportoija].[Aikasarjaraportoija].&amp;[24]" c="Aito Säästöpankki"/>
        <s v="[040 Aikasarjaraportoija].[Aikasarjaraportoija].&amp;[227]" c="Vöyrin Säästöpankki"/>
        <s v="[040 Aikasarjaraportoija].[Aikasarjaraportoija].&amp;[210]" c="Sysmän Säästöpankki"/>
        <s v="[040 Aikasarjaraportoija].[Aikasarjaraportoija].&amp;[126]" c="Kalannin Säästöpankki"/>
        <s v="[040 Aikasarjaraportoija].[Aikasarjaraportoija].&amp;[658]" c="Riskiraporttien POP"/>
        <s v="[040 Aikasarjaraportoija].[Aikasarjaraportoija].&amp;[671]" c="Saaristosäästöpankki"/>
        <s v="[040 Aikasarjaraportoija].[Aikasarjaraportoija].&amp;[131]" c="Koivulahden Säästöpankki"/>
        <s v="[040 Aikasarjaraportoija].[Aikasarjaraportoija].&amp;[215]" c="Säästöpankki Optia"/>
        <s v="[040 Aikasarjaraportoija].[Aikasarjaraportoija].&amp;[152]" c="Mietoisten Säästöpankki"/>
        <s v="[040 Aikasarjaraportoija].[Aikasarjaraportoija].&amp;[163]" c="Someron Säästöpankki"/>
        <s v="[040 Aikasarjaraportoija].[Aikasarjaraportoija].&amp;[128]" c="Avain Säästöpankki"/>
        <s v="[040 Aikasarjaraportoija].[Aikasarjaraportoija].&amp;[150]" c="Säästöpankki Sinetti"/>
        <s v="[040 Aikasarjaraportoija].[Aikasarjaraportoija].&amp;[151]" c="Länsi-Uudenmaan Säästöpankki"/>
        <s v="[040 Aikasarjaraportoija].[Aikasarjaraportoija].&amp;[127]" c="Kiikoisten Säästöpankki"/>
        <s v="[040 Aikasarjaraportoija].[Aikasarjaraportoija].&amp;[159]" c="Närpiön Säästöpankki"/>
        <s v="[040 Aikasarjaraportoija].[Aikasarjaraportoija].&amp;[125]" c="Huittisten Säästöpankki"/>
        <s v="[040 Aikasarjaraportoija].[Aikasarjaraportoija].&amp;[154]" c="Myrskylän Säästöpankki"/>
        <s v="[040 Aikasarjaraportoija].[Aikasarjaraportoija].&amp;[124]" c="Helmi Säästöpankki"/>
        <s v="[040 Aikasarjaraportoija].[Aikasarjaraportoija].&amp;[132]" c="Lammin Säästöpankki"/>
        <s v="[040 Aikasarjaraportoija].[Aikasarjaraportoija].&amp;[133]" c="Liedon Säästöpankki"/>
        <s v="[040 Aikasarjaraportoija].[Aikasarjaraportoija].&amp;[205]" c="Suomenniemen Säästöpankki"/>
        <s v="[040 Aikasarjaraportoija].[Aikasarjaraportoija].&amp;[157]" c="Nooa Säästöpankki"/>
        <s v="[040 Aikasarjaraportoija].[Aikasarjaraportoija].&amp;[156]" c="Pyhärannan Säästöpankki"/>
        <s v="[040 Aikasarjaraportoija].[Aikasarjaraportoija].&amp;[121]" c="Tammisaaren Säästöpankki"/>
        <s v="[040 Aikasarjaraportoija].[Aikasarjaraportoija].&amp;[217]" c="Ylihärmän Säästöpankki"/>
        <s v="[040 Aikasarjaraportoija].[Aikasarjaraportoija].&amp;[129]" c="Kristiinankaupungin Säästöpankki"/>
        <s v="[040 Aikasarjaraportoija].[Aikasarjaraportoija].&amp;[222]" c="Yttermark Sparbank"/>
      </sharedItems>
    </cacheField>
    <cacheField name="[010 Tieto].[Rivi - tieto].[Rivi]" caption="Rivi" numFmtId="0" hierarchy="3" level="1">
      <sharedItems containsSemiMixedTypes="0" containsString="0"/>
    </cacheField>
    <cacheField name="[010 Tieto].[Rivi - tieto].[Tieto]" caption="Tieto" numFmtId="0" hierarchy="3" level="2">
      <sharedItems count="6">
        <s v="[010 Tieto].[Rivi - tieto].[Tieto].&amp;[62602]" c="&lt;R18F_100,150&gt; Valvottavan omalla menetelmällä laskettu tuloriski &lt;muutos korkopistettä 200&gt;"/>
        <s v="[010 Tieto].[Rivi - tieto].[Tieto].&amp;[73632]" c="&lt;F 02.00_490,010&gt; (Lainoista ja muista saamisista) &lt;kirjanpitoarvo; yhteensä&gt;"/>
        <s v="[010 Tieto].[Rivi - tieto].[Tieto].&amp;[70979]" c="&lt;F 02.00_610,010&gt; VOITTO / (-) TAPPIO ENNEN VEROJA JATKUVISTA TOIMINNOISTA &lt;kirjanpitoarvo; yhteensä&gt;"/>
        <s v="[010 Tieto].[Rivi - tieto].[Tieto].&amp;[71981]" c="&lt;F 02.00_300,010&gt; Voitot / (-) tappiot suojauslaskennasta, netto &lt;kirjanpitoarvo; yhteensä&gt;"/>
        <s v="[010 Tieto].[Rivi - tieto].[Tieto].&amp;[71366]" c="&lt;F 02.00_150,010&gt; (Kulut niistä oman pääoman ehtoisista instrumenteista, jotka ovat lunastettavissa) &lt;kirjanpitoarvo; yhteensä&gt;"/>
        <s v="[010 Tieto].[Rivi - tieto].[Tieto].&amp;[11309]" c="&lt;A03i_29,C3&gt; Poistot ja arvonalentumiset aineellisista ja aineettomista hyödykkeistä &lt;yhteensä&gt;"/>
      </sharedItems>
    </cacheField>
    <cacheField name="[Measures].[MeasuresLevel]" caption="MeasuresLevel" numFmtId="0" hierarchy="51">
      <sharedItems count="1">
        <s v="[Measures].[Arvo]" c="Arvo"/>
      </sharedItems>
    </cacheField>
    <cacheField name="[010 Tieto].[Tiedonkeruuhierarkia riveittäin].[Tiedonkeruu]" caption="Tiedonkeruu" numFmtId="0" hierarchy="19" level="1">
      <sharedItems containsSemiMixedTypes="0" containsString="0"/>
    </cacheField>
    <cacheField name="[010 Tieto].[Tiedonkeruuhierarkia riveittäin].[Taulukko]" caption="Taulukko" numFmtId="0" hierarchy="19" level="2">
      <sharedItems containsSemiMixedTypes="0" containsString="0"/>
    </cacheField>
    <cacheField name="[010 Tieto].[Tiedonkeruuhierarkia riveittäin].[Rivi]" caption="Rivi" numFmtId="0" hierarchy="19" level="3">
      <sharedItems containsSemiMixedTypes="0" containsString="0"/>
    </cacheField>
    <cacheField name="[010 Tieto].[Tiedonkeruuhierarkia riveittäin].[Tieto]" caption="Tieto" numFmtId="0" hierarchy="19" level="4">
      <sharedItems count="36">
        <s v="[010 Tieto].[Tiedonkeruuhierarkia riveittäin].[Tiedonkeruu].&amp;[70909].&amp;[70876].&amp;[70970].&amp;[18844]" c="&lt;A03i_23,C3&gt; Liiketoiminnan muut tuotot &lt;yhteensä&gt;"/>
        <s v="[010 Tieto].[Tiedonkeruuhierarkia riveittäin].[Tiedonkeruu].&amp;[70909].&amp;[80074].&amp;[79995].&amp;[1007]" c="&lt;A22i_2330,C3&gt; Henkivakuutustoiminnan nettotuotot &lt;yhteensä&gt;"/>
        <s v="[010 Tieto].[Tiedonkeruuhierarkia riveittäin].[Tiedonkeruu].&amp;[70909].&amp;[80074].&amp;[79996].&amp;[9121]" c="&lt;A22i_2340,C3&gt; Vahinkovakuutustoiminnan nettotuotot &lt;yhteensä&gt;"/>
        <s v="[010 Tieto].[Tiedonkeruuhierarkia riveittäin].[Tiedonkeruu].&amp;[92933].&amp;[92931].&amp;[92847].&amp;[72448]" c="&lt;F 02.00_340,010&gt; Muut liiketoiminnan tuotot &lt;kirjanpitoarvo; yhteensä&gt;"/>
        <s v="[010 Tieto].[Tiedonkeruuhierarkia riveittäin].[Tiedonkeruu].&amp;[70909].&amp;[70876].&amp;[70967].&amp;[3668]" c="&lt;A03i_17,C3&gt; Myytävissä olevien rahoitusvarojen nettotuotot &lt;yhteensä&gt;"/>
        <s v="[010 Tieto].[Tiedonkeruuhierarkia riveittäin].[Tiedonkeruu].&amp;[70909].&amp;[70876].&amp;[70977].&amp;[1505]" c="&lt;A03i_2530,C3&gt; Muut hallintokulut &lt;yhteensä&gt;"/>
        <s v="[010 Tieto].[Tiedonkeruuhierarkia riveittäin].[Tiedonkeruu].&amp;[92933].&amp;[92931].&amp;[92830].&amp;[71275]" c="&lt;F 02.00_160,010&gt; Osinkotuotot &lt;kirjanpitoarvo; yhteensä&gt;"/>
        <s v="[010 Tieto].[Tiedonkeruuhierarkia riveittäin].[Tiedonkeruu].&amp;[70909].&amp;[70876].&amp;[70978].&amp;[3530]" c="&lt;A03i_27,C3&gt; Poistot ja arvonalentumiset liikearvoista &lt;yhteensä&gt;"/>
        <s v="[010 Tieto].[Tiedonkeruuhierarkia riveittäin].[Tiedonkeruu].&amp;[70909].&amp;[70876].&amp;[70963].&amp;[22969]" c="&lt;A03i_13,C3&gt; Palkkiokulut &lt;yhteensä&gt;"/>
        <s v="[010 Tieto].[Tiedonkeruuhierarkia riveittäin].[Tiedonkeruu].&amp;[92933].&amp;[92931].&amp;[92841].&amp;[70896]" c="&lt;F 02.00_270,010&gt; Muut &lt;kirjanpitoarvo; yhteensä&gt;"/>
        <s v="[010 Tieto].[Tiedonkeruuhierarkia riveittäin].[Tiedonkeruu].&amp;[92933].&amp;[92931].&amp;[92853].&amp;[72222]" c="&lt;F 02.00_390,010&gt; (Poistot) &lt;kirjanpitoarvo; yhteensä&gt;"/>
        <s v="[010 Tieto].[Tiedonkeruuhierarkia riveittäin].[Tiedonkeruu].&amp;[92933].&amp;[92931].&amp;[92848].&amp;[71445]" c="&lt;F 02.00_350,010&gt; (Muut liiketoiminnan kulut) &lt;kirjanpitoarvo; yhteensä&gt;"/>
        <s v="[010 Tieto].[Tiedonkeruuhierarkia riveittäin].[Tiedonkeruu].&amp;[92933].&amp;[92931].&amp;[92852].&amp;[73321]" c="&lt;F 02.00_380,010&gt; (Muut hallinnon kulut) &lt;kirjanpitoarvo; yhteensä&gt;"/>
        <s v="[010 Tieto].[Tiedonkeruuhierarkia riveittäin].[Tiedonkeruu].&amp;[92933].&amp;[92931].&amp;[92815].&amp;[71143]" c="&lt;F 02.00_010,010&gt; Korkotuotot &lt;kirjanpitoarvo; yhteensä&gt;"/>
        <s v="[010 Tieto].[Tiedonkeruuhierarkia riveittäin].[Tiedonkeruu].&amp;[92933].&amp;[92931].&amp;[92851].&amp;[71028]" c="&lt;F 02.00_370,010&gt; (Henkilöstökulut) &lt;kirjanpitoarvo; yhteensä&gt;"/>
        <s v="[010 Tieto].[Tiedonkeruuhierarkia riveittäin].[Tiedonkeruu].&amp;[92933].&amp;[92931].&amp;[92838].&amp;[73130]" c="&lt;F 02.00_240,010&gt; Lainoista ja muista saamisista &lt;kirjanpitoarvo; yhteensä&gt;"/>
        <s v="[010 Tieto].[Tiedonkeruuhierarkia riveittäin].[Tiedonkeruu].&amp;[92933].&amp;[92931].&amp;[92839].&amp;[71540]" c="&lt;F 02.00_250,010&gt; Eräpäivään asti pidettävistä sijoituksista &lt;kirjanpitoarvo; yhteensä&gt;"/>
        <s v="[010 Tieto].[Tiedonkeruuhierarkia riveittäin].[Tiedonkeruu].&amp;[70909].&amp;[70876].&amp;[70954].&amp;[20264]" c="&lt;A03i_01,C3&gt; Korkotuotot &lt;yhteensä&gt;"/>
        <s v="[010 Tieto].[Tiedonkeruuhierarkia riveittäin].[Tiedonkeruu].&amp;[92933].&amp;[92931].&amp;[92823].&amp;[72438]" c="&lt;F 02.00_090,010&gt; (Korkokulut) &lt;kirjanpitoarvo; yhteensä&gt;"/>
        <s v="[010 Tieto].[Tiedonkeruuhierarkia riveittäin].[Tiedonkeruu].&amp;[70909].&amp;[70876].&amp;[70962].&amp;[5608]" c="&lt;A03i_11,C3&gt; Palkkiotuotot &lt;yhteensä&gt;"/>
        <s v="[010 Tieto].[Tiedonkeruuhierarkia riveittäin].[Tiedonkeruu].&amp;[70909].&amp;[70876].&amp;[70972].&amp;[12666]" c="&lt;A03i_2505,C3&gt; Henkilöstökulut &lt;yhteensä&gt;"/>
        <s v="[010 Tieto].[Tiedonkeruuhierarkia riveittäin].[Tiedonkeruu].&amp;[92933].&amp;[92931].&amp;[92859].&amp;[73893]" c="&lt;F 02.00_450,010&gt; (Muut varaukset) &lt;kirjanpitoarvo; yhteensä&gt;"/>
        <s v="[010 Tieto].[Tiedonkeruuhierarkia riveittäin].[Tiedonkeruu].&amp;[70909].&amp;[70876].&amp;[70958].&amp;[10263]" c="&lt;A03i_09,C3&gt; Tuotot oman pääoman ehtoisista sijoituksista &lt;yhteensä&gt;"/>
        <s v="[010 Tieto].[Tiedonkeruuhierarkia riveittäin].[Tiedonkeruu].&amp;[70909].&amp;[70876].&amp;[70964].&amp;[16581]" c="&lt;A03i_15,C3&gt; Arvopaperikaupan ja valuuttatoiminnan nettotuotot &lt;yhteensä&gt;"/>
        <s v="[010 Tieto].[Tiedonkeruuhierarkia riveittäin].[Tiedonkeruu].&amp;[70909].&amp;[70876].&amp;[70956].&amp;[12671]" c="&lt;A03i_05,C3&gt; Korkokulut &lt;yhteensä&gt;"/>
        <s v="[010 Tieto].[Tiedonkeruuhierarkia riveittäin].[Tiedonkeruu].&amp;[92933].&amp;[92931].&amp;[92840].&amp;[72115]" c="&lt;F 02.00_260,010&gt; Jaksotettuun hankintamenoon kirjatuista rahoitusveloista &lt;kirjanpitoarvo; yhteensä&gt;"/>
        <s v="[010 Tieto].[Tiedonkeruuhierarkia riveittäin].[Tiedonkeruu].&amp;[70909].&amp;[70876].&amp;[70969].&amp;[565]" c="&lt;A03i_21,C3&gt; Sijoituskiinteistöjen nettotuotot &lt;yhteensä&gt;"/>
        <s v="[010 Tieto].[Tiedonkeruuhierarkia riveittäin].[Tiedonkeruu].&amp;[92933].&amp;[92931].&amp;[92837].&amp;[71725]" c="&lt;F 02.00_230,010&gt; Myytävissä olevista rahoitusvaroista &lt;kirjanpitoarvo; yhteensä&gt;"/>
        <s v="[010 Tieto].[Tiedonkeruuhierarkia riveittäin].[Tiedonkeruu].&amp;[92933].&amp;[92931].&amp;[92849].&amp;[71512]" c="&lt;F 02.00_355,010&gt; LIIKETOIMINNAN TUOTOT YHTEENSÄ, NETTO &lt;kirjanpitoarvo; yhteensä&gt;"/>
        <s v="[010 Tieto].[Tiedonkeruuhierarkia riveittäin].[Tiedonkeruu].&amp;[92933].&amp;[92931].&amp;[92955].&amp;[73389]" c="&lt;F 02.00_580,010&gt; Tulokseen kirjattu negatiivinen liikearvo &lt;kirjanpitoarvo; yhteensä&gt;"/>
        <s v="[010 Tieto].[Tiedonkeruuhierarkia riveittäin].[Tiedonkeruu].&amp;[70909].&amp;[70876].&amp;[70968].&amp;[18104]" c="&lt;A03i_19,C3&gt; Suojauslaskennan nettotulos &lt;yhteensä&gt;"/>
        <s v="[010 Tieto].[Tiedonkeruuhierarkia riveittäin].[Tiedonkeruu].&amp;[70909].&amp;[70876].&amp;[70984].&amp;[23659]" c="&lt;A03i_39,C3&gt; Liikevoitto/-tappio &lt;yhteensä&gt;"/>
        <s v="[010 Tieto].[Tiedonkeruuhierarkia riveittäin].[Tiedonkeruu].&amp;[70909].&amp;[70876].&amp;[70980].&amp;[20984]" c="&lt;A03i_31,C3&gt; Liiketoiminnan muut kulut &lt;yhteensä&gt;"/>
        <s v="[010 Tieto].[Tiedonkeruuhierarkia riveittäin].[Tiedonkeruu].&amp;[70909].&amp;[70876].&amp;[70983].&amp;[7206]" c="&lt;A03i_37,C3&gt; Osuus osakkuusyritysten tuloksesta &lt;yhteensä&gt;"/>
        <s v="[010 Tieto].[Tiedonkeruuhierarkia riveittäin].[Tiedonkeruu].&amp;[92933].&amp;[92931].&amp;[92858].&amp;[71137]" c="&lt;F 02.00_440,010&gt; (Annetut sitoumukset ja vakuudet) &lt;kirjanpitoarvo; yhteensä&gt;"/>
        <s v="[010 Tieto].[Tiedonkeruuhierarkia riveittäin].[Tiedonkeruu].&amp;[92933].&amp;[92931].&amp;[92863].&amp;[73632]" c="&lt;F 02.00_490,010&gt; (Lainoista ja muista saamisista) &lt;kirjanpitoarvo; yhteensä&gt;"/>
      </sharedItems>
    </cacheField>
    <cacheField name="[050 Ajankohta].[Kalenteri].[Vuosi]" caption="Vuosi" numFmtId="0" hierarchy="34" level="1">
      <sharedItems containsSemiMixedTypes="0" containsString="0"/>
    </cacheField>
    <cacheField name="[050 Ajankohta].[Kalenteri].[Neljannes]" caption="Neljannes" numFmtId="0" hierarchy="34" level="2">
      <sharedItems count="11">
        <s v="[050 Ajankohta].[Kalenteri].[Neljannes].&amp;[2013Q4]" c="2013Q4"/>
        <s v="[050 Ajankohta].[Kalenteri].[Neljannes].&amp;[2013Q3]" c="2013Q3"/>
        <s v="[050 Ajankohta].[Kalenteri].[Neljannes].&amp;[2013Q2]" c="2013Q2"/>
        <s v="[050 Ajankohta].[Kalenteri].[Neljannes].&amp;[2015Q1]" c="2015Q1"/>
        <s v="[050 Ajankohta].[Kalenteri].[Neljannes].&amp;[2014Q2]" c="2014Q2"/>
        <s v="[050 Ajankohta].[Kalenteri].[Neljannes].&amp;[2014Q4]" c="2014Q4"/>
        <s v="[050 Ajankohta].[Kalenteri].[Neljannes].&amp;[2014Q3]" c="2014Q3"/>
        <s v="[050 Ajankohta].[Kalenteri].[Neljannes].&amp;[2014Q1]" c="2014Q1"/>
        <s v="[050 Ajankohta].[Kalenteri].[Neljannes].&amp;[2013Q1]" c="2013Q1"/>
        <s v="[050 Ajankohta].[Kalenteri].[Neljannes].&amp;[2012Q4]" c="2012Q4"/>
        <s v="[050 Ajankohta].[Kalenteri].[Neljannes].&amp;[2012Q3]" c="2012Q3"/>
      </sharedItems>
    </cacheField>
    <cacheField name="[060 Suuruusluokka].[Suuruusluokka].[Suuruusluokka]" caption="Suuruusluokka" numFmtId="0" hierarchy="39">
      <sharedItems count="1">
        <s v="[060 Suuruusluokka].[Suuruusluokka].&amp;[6]" c="Milj. euroa ym."/>
      </sharedItems>
    </cacheField>
  </cacheFields>
  <cacheHierarchies count="93">
    <cacheHierarchy uniqueName="[010 Tieto].[Havainnon yksikkö - tieto]" caption="Havainnon yksikkö - tieto" defaultMemberUniqueName="[010 Tieto].[Havainnon yksikkö - tieto].[All]" allUniqueName="[010 Tieto].[Havainnon yksikkö - tieto].[All]" dimensionUniqueName="[010 Tieto]" displayFolder="Ominaisuustiedot" count="3" unbalanced="0"/>
    <cacheHierarchy uniqueName="[010 Tieto].[Kanta - virta - tieto]" caption="Kanta - virta - tieto" defaultMemberUniqueName="[010 Tieto].[Kanta - virta - tieto].[All]" allUniqueName="[010 Tieto].[Kanta - virta - tieto].[All]" dimensionUniqueName="[010 Tieto]" displayFolder="Ominaisuustiedot" count="3" unbalanced="0"/>
    <cacheHierarchy uniqueName="[010 Tieto].[Rivi]" caption="Rivi" attribute="1" defaultMemberUniqueName="[010 Tieto].[Rivi].[All]" allUniqueName="[010 Tieto].[Rivi].[All]" dimensionUniqueName="[010 Tieto]" displayFolder="Tietolistat" count="2" unbalanced="0"/>
    <cacheHierarchy uniqueName="[010 Tieto].[Rivi - tieto]" caption="Rivi - tieto" defaultMemberUniqueName="[010 Tieto].[Rivi - tieto].[All]" allUniqueName="[010 Tieto].[Rivi - tieto].[All]" dimensionUniqueName="[010 Tieto]" displayFolder="Muut tietohierarkiat" count="3" unbalanced="0">
      <fieldsUsage count="3">
        <fieldUsage x="-1"/>
        <fieldUsage x="14"/>
        <fieldUsage x="15"/>
      </fieldsUsage>
    </cacheHierarchy>
    <cacheHierarchy uniqueName="[010 Tieto].[Rivikoodi]" caption="Rivikoodi" attribute="1" defaultMemberUniqueName="[010 Tieto].[Rivikoodi].[All]" allUniqueName="[010 Tieto].[Rivikoodi].[All]" dimensionUniqueName="[010 Tieto]" displayFolder="Tietolistat" count="2" unbalanced="0"/>
    <cacheHierarchy uniqueName="[010 Tieto].[Rivikoodi - tieto]" caption="Rivikoodi - tieto" defaultMemberUniqueName="[010 Tieto].[Rivikoodi - tieto].[All]" allUniqueName="[010 Tieto].[Rivikoodi - tieto].[All]" dimensionUniqueName="[010 Tieto]" displayFolder="Muut tietohierarkiat" count="3" unbalanced="0"/>
    <cacheHierarchy uniqueName="[010 Tieto].[Rivinimi sisennetty]" caption="Rivinimi sisennetty" attribute="1" defaultMemberUniqueName="[010 Tieto].[Rivinimi sisennetty].[All]" allUniqueName="[010 Tieto].[Rivinimi sisennetty].[All]" dimensionUniqueName="[010 Tieto]" displayFolder="Tietolistat" count="2" unbalanced="0"/>
    <cacheHierarchy uniqueName="[010 Tieto].[Sarake]" caption="Sarake" attribute="1" defaultMemberUniqueName="[010 Tieto].[Sarake].[All]" allUniqueName="[010 Tieto].[Sarake].[All]" dimensionUniqueName="[010 Tieto]" displayFolder="Tietolistat" count="2" unbalanced="0"/>
    <cacheHierarchy uniqueName="[010 Tieto].[Sarake - tieto]" caption="Sarake - tieto" defaultMemberUniqueName="[010 Tieto].[Sarake - tieto].[All]" allUniqueName="[010 Tieto].[Sarake - tieto].[All]" dimensionUniqueName="[010 Tieto]" displayFolder="Muut tietohierarkiat" count="3" unbalanced="0"/>
    <cacheHierarchy uniqueName="[010 Tieto].[Sarakekoodi]" caption="Sarakekoodi" attribute="1" defaultMemberUniqueName="[010 Tieto].[Sarakekoodi].[All]" allUniqueName="[010 Tieto].[Sarakekoodi].[All]" dimensionUniqueName="[010 Tieto]" displayFolder="Tietolistat" count="2" unbalanced="0"/>
    <cacheHierarchy uniqueName="[010 Tieto].[Sarakekoodi - tieto]" caption="Sarakekoodi - tieto" defaultMemberUniqueName="[010 Tieto].[Sarakekoodi - tieto].[All]" allUniqueName="[010 Tieto].[Sarakekoodi - tieto].[All]" dimensionUniqueName="[010 Tieto]" displayFolder="Muut tietohierarkiat" count="3" unbalanced="0"/>
    <cacheHierarchy uniqueName="[010 Tieto].[Sarakeryhmä]" caption="Sarakeryhmä" defaultMemberUniqueName="[010 Tieto].[Sarakeryhmä].[All]" allUniqueName="[010 Tieto].[Sarakeryhmä].[All]" dimensionUniqueName="[010 Tieto]" displayFolder="Muut tietohierarkiat" count="3" unbalanced="0"/>
    <cacheHierarchy uniqueName="[010 Tieto].[Taso]" caption="Taso" attribute="1" defaultMemberUniqueName="[010 Tieto].[Taso].[All]" allUniqueName="[010 Tieto].[Taso].[All]" dimensionUniqueName="[010 Tieto]" displayFolder="Tietolistat" count="2" unbalanced="0"/>
    <cacheHierarchy uniqueName="[010 Tieto].[Taso - tieto]" caption="Taso - tieto" defaultMemberUniqueName="[010 Tieto].[Taso - tieto].[All]" allUniqueName="[010 Tieto].[Taso - tieto].[All]" dimensionUniqueName="[010 Tieto]" displayFolder="Muut tietohierarkiat" count="3" unbalanced="0"/>
    <cacheHierarchy uniqueName="[010 Tieto].[Tasokoodi]" caption="Tasokoodi" attribute="1" defaultMemberUniqueName="[010 Tieto].[Tasokoodi].[All]" allUniqueName="[010 Tieto].[Tasokoodi].[All]" dimensionUniqueName="[010 Tieto]" displayFolder="Tietolistat" count="2" unbalanced="0"/>
    <cacheHierarchy uniqueName="[010 Tieto].[Tasokoodi - tieto]" caption="Tasokoodi - tieto" defaultMemberUniqueName="[010 Tieto].[Tasokoodi - tieto].[All]" allUniqueName="[010 Tieto].[Tasokoodi - tieto].[All]" dimensionUniqueName="[010 Tieto]" displayFolder="Muut tietohierarkiat" count="3" unbalanced="0"/>
    <cacheHierarchy uniqueName="[010 Tieto].[Taulukko]" caption="Taulukko" attribute="1" defaultMemberUniqueName="[010 Tieto].[Taulukko].[All]" allUniqueName="[010 Tieto].[Taulukko].[All]" dimensionUniqueName="[010 Tieto]" displayFolder="Tietolistat" count="2" unbalanced="0"/>
    <cacheHierarchy uniqueName="[010 Tieto].[Tiedonkeruu]" caption="Tiedonkeruu" attribute="1" defaultMemberUniqueName="[010 Tieto].[Tiedonkeruu].[All]" allUniqueName="[010 Tieto].[Tiedonkeruu].[All]" dimensionUniqueName="[010 Tieto]" displayFolder="Tietolistat" count="2" unbalanced="0"/>
    <cacheHierarchy uniqueName="[010 Tieto].[Tiedonkeruuhierarkia]" caption="Tiedonkeruuhierarkia" defaultMemberUniqueName="[010 Tieto].[Tiedonkeruuhierarkia].[All]" allUniqueName="[010 Tieto].[Tiedonkeruuhierarkia].[All]" dimensionUniqueName="[010 Tieto]" displayFolder="" count="4" unbalanced="0">
      <fieldsUsage count="4">
        <fieldUsage x="-1"/>
        <fieldUsage x="0"/>
        <fieldUsage x="1"/>
        <fieldUsage x="9"/>
      </fieldsUsage>
    </cacheHierarchy>
    <cacheHierarchy uniqueName="[010 Tieto].[Tiedonkeruuhierarkia riveittäin]" caption="Tiedonkeruuhierarkia riveittäin" defaultMemberUniqueName="[010 Tieto].[Tiedonkeruuhierarkia riveittäin].[All]" allUniqueName="[010 Tieto].[Tiedonkeruuhierarkia riveittäin].[All]" dimensionUniqueName="[010 Tieto]" displayFolder="Muut tietohierarkiat" count="5" unbalanced="0">
      <fieldsUsage count="5">
        <fieldUsage x="-1"/>
        <fieldUsage x="17"/>
        <fieldUsage x="18"/>
        <fieldUsage x="19"/>
        <fieldUsage x="20"/>
      </fieldsUsage>
    </cacheHierarchy>
    <cacheHierarchy uniqueName="[010 Tieto].[Tiedonkeruuhierarkia sarakkeittain]" caption="Tiedonkeruuhierarkia sarakkeittain" defaultMemberUniqueName="[010 Tieto].[Tiedonkeruuhierarkia sarakkeittain].[All]" allUniqueName="[010 Tieto].[Tiedonkeruuhierarkia sarakkeittain].[All]" dimensionUniqueName="[010 Tieto]" displayFolder="Muut tietohierarkiat" count="5" unbalanced="0"/>
    <cacheHierarchy uniqueName="[010 Tieto].[Tieto]" caption="Tieto" attribute="1" keyAttribute="1" defaultMemberUniqueName="[010 Tieto].[Tieto].[All]" allUniqueName="[010 Tieto].[Tieto].[All]" dimensionUniqueName="[010 Tieto]" displayFolder=";Tietolistat;" count="2" unbalanced="0"/>
    <cacheHierarchy uniqueName="[010 Tieto].[Tietokoodi]" caption="Tietokoodi" attribute="1" defaultMemberUniqueName="[010 Tieto].[Tietokoodi].[All]" allUniqueName="[010 Tieto].[Tietokoodi].[All]" dimensionUniqueName="[010 Tieto]" displayFolder="Tietolistat" count="2" unbalanced="0"/>
    <cacheHierarchy uniqueName="[020 Aikasarjatieto].[Aikasarjatieto]" caption="Aikasarjatieto" defaultMemberUniqueName="[020 Aikasarjatieto].[Aikasarjatieto].[All]" allUniqueName="[020 Aikasarjatieto].[Aikasarjatieto].[All]" dimensionUniqueName="[020 Aikasarjatieto]" displayFolder="" count="2" unbalanced="1"/>
    <cacheHierarchy uniqueName="[020 Aikasarjatieto].[Taulukko]" caption="Taulukko" attribute="1" defaultMemberUniqueName="[020 Aikasarjatieto].[Taulukko].[All]" allUniqueName="[020 Aikasarjatieto].[Taulukko].[All]" dimensionUniqueName="[020 Aikasarjatieto]" displayFolder="Tietolistat" count="2" unbalanced="0"/>
    <cacheHierarchy uniqueName="[020 Aikasarjatieto].[Tiedonkeruu]" caption="Tiedonkeruu" attribute="1" defaultMemberUniqueName="[020 Aikasarjatieto].[Tiedonkeruu].[All]" allUniqueName="[020 Aikasarjatieto].[Tiedonkeruu].[All]" dimensionUniqueName="[020 Aikasarjatieto]" displayFolder="Tietolistat" count="2" unbalanced="0"/>
    <cacheHierarchy uniqueName="[030 Raportoija].[Raportoija]" caption="Raportoija" attribute="1" keyAttribute="1" defaultMemberUniqueName="[030 Raportoija].[Raportoija].[All]" allUniqueName="[030 Raportoija].[Raportoija].[All]" dimensionUniqueName="[030 Raportoija]" displayFolder=";Raportoijalistat;" count="2" unbalanced="0">
      <fieldsUsage count="2">
        <fieldUsage x="-1"/>
        <fieldUsage x="8"/>
      </fieldsUsage>
    </cacheHierarchy>
    <cacheHierarchy uniqueName="[030 Raportoija].[Raportoijatunnus]" caption="Raportoijatunnus" attribute="1" defaultMemberUniqueName="[030 Raportoija].[Raportoijatunnus].[All]" allUniqueName="[030 Raportoija].[Raportoijatunnus].[All]" dimensionUniqueName="[030 Raportoija]" displayFolder="Raportoijalistat" count="2" unbalanced="0"/>
    <cacheHierarchy uniqueName="[030 Raportoija].[Tiedonantajataso]" caption="Tiedonantajataso" attribute="1" defaultMemberUniqueName="[030 Raportoija].[Tiedonantajataso].[All]" allUniqueName="[030 Raportoija].[Tiedonantajataso].[All]" dimensionUniqueName="[030 Raportoija]" displayFolder="Raportoijalistat" count="2" unbalanced="0"/>
    <cacheHierarchy uniqueName="[030 Raportoija].[Tiedonantajataso - raportoija]" caption="Tiedonantajataso - raportoija" defaultMemberUniqueName="[030 Raportoija].[Tiedonantajataso - raportoija].[All]" allUniqueName="[030 Raportoija].[Tiedonantajataso - raportoija].[All]" dimensionUniqueName="[030 Raportoija]" displayFolder="" count="3" unbalanced="0">
      <fieldsUsage count="3">
        <fieldUsage x="-1"/>
        <fieldUsage x="11"/>
        <fieldUsage x="12"/>
      </fieldsUsage>
    </cacheHierarchy>
    <cacheHierarchy uniqueName="[030 Raportoija].[Tiedonantajatasokoodi]" caption="Tiedonantajatasokoodi" attribute="1" defaultMemberUniqueName="[030 Raportoija].[Tiedonantajatasokoodi].[All]" allUniqueName="[030 Raportoija].[Tiedonantajatasokoodi].[All]" dimensionUniqueName="[030 Raportoija]" displayFolder="Raportoijalistat" count="2" unbalanced="0"/>
    <cacheHierarchy uniqueName="[030 Raportoija].[Yhteisö]" caption="Yhteisö" attribute="1" defaultMemberUniqueName="[030 Raportoija].[Yhteisö].[All]" allUniqueName="[030 Raportoija].[Yhteisö].[All]" dimensionUniqueName="[030 Raportoija]" displayFolder="Raportoijalistat" count="2" unbalanced="0"/>
    <cacheHierarchy uniqueName="[030 Raportoija].[Yhteisö - raportoija]" caption="Yhteisö - raportoija" defaultMemberUniqueName="[030 Raportoija].[Yhteisö - raportoija].[All]" allUniqueName="[030 Raportoija].[Yhteisö - raportoija].[All]" dimensionUniqueName="[030 Raportoija]" displayFolder="Muut raportoijahierarkiat" count="3" unbalanced="0"/>
    <cacheHierarchy uniqueName="[040 Aikasarjaraportoija].[Aikasarjaraportoija]" caption="Aikasarjaraportoija" defaultMemberUniqueName="[040 Aikasarjaraportoija].[Aikasarjaraportoija].[All]" allUniqueName="[040 Aikasarjaraportoija].[Aikasarjaraportoija].[All]" dimensionUniqueName="[040 Aikasarjaraportoija]" displayFolder="" count="6" unbalanced="1">
      <fieldsUsage count="6">
        <fieldUsage x="-1"/>
        <fieldUsage x="3"/>
        <fieldUsage x="4"/>
        <fieldUsage x="5"/>
        <fieldUsage x="6"/>
        <fieldUsage x="13"/>
      </fieldsUsage>
    </cacheHierarchy>
    <cacheHierarchy uniqueName="[050 Ajankohta].[Kalenteri]" caption="Kalenteri" time="1" defaultMemberUniqueName="[050 Ajankohta].[Kalenteri].[All]" allUniqueName="[050 Ajankohta].[Kalenteri].[All]" dimensionUniqueName="[050 Ajankohta]" displayFolder="" count="5" unbalanced="0">
      <fieldsUsage count="3">
        <fieldUsage x="-1"/>
        <fieldUsage x="21"/>
        <fieldUsage x="22"/>
      </fieldsUsage>
    </cacheHierarchy>
    <cacheHierarchy uniqueName="[050 Ajankohta].[Kuukausi]" caption="Kuukausi" attribute="1" time="1" defaultMemberUniqueName="[050 Ajankohta].[Kuukausi].[All]" allUniqueName="[050 Ajankohta].[Kuukausi].[All]" dimensionUniqueName="[050 Ajankohta]" displayFolder="Ajankohdat" count="2" unbalanced="0"/>
    <cacheHierarchy uniqueName="[050 Ajankohta].[Neljannes]" caption="Neljannes" attribute="1" time="1" defaultMemberUniqueName="[050 Ajankohta].[Neljannes].[All]" allUniqueName="[050 Ajankohta].[Neljannes].[All]" dimensionUniqueName="[050 Ajankohta]" displayFolder="Ajankohdat" count="2" unbalanced="0">
      <fieldsUsage count="2">
        <fieldUsage x="-1"/>
        <fieldUsage x="2"/>
      </fieldsUsage>
    </cacheHierarchy>
    <cacheHierarchy uniqueName="[050 Ajankohta].[Pvm]" caption="Pvm" attribute="1" time="1" keyAttribute="1" defaultMemberUniqueName="[050 Ajankohta].[Pvm].[All]" allUniqueName="[050 Ajankohta].[Pvm].[All]" dimensionUniqueName="[050 Ajankohta]" displayFolder="Ajankohdat" count="2" memberValueDatatype="7" unbalanced="0"/>
    <cacheHierarchy uniqueName="[050 Ajankohta].[Vuosi]" caption="Vuosi" attribute="1" time="1" defaultMemberUniqueName="[050 Ajankohta].[Vuosi].[All]" allUniqueName="[050 Ajankohta].[Vuosi].[All]" dimensionUniqueName="[050 Ajankohta]" displayFolder="Ajankohdat" count="2" unbalanced="0"/>
    <cacheHierarchy uniqueName="[060 Suuruusluokka].[Suuruusluokka]" caption="Suuruusluokka" attribute="1" keyAttribute="1" defaultMemberUniqueName="[060 Suuruusluokka].[Suuruusluokka].&amp;[0]" dimensionUniqueName="[060 Suuruusluokka]" displayFolder="" count="1" unbalanced="0">
      <fieldsUsage count="1">
        <fieldUsage x="23"/>
      </fieldsUsage>
    </cacheHierarchy>
    <cacheHierarchy uniqueName="[070 Ajassalaskenta].[Ajassalaskenta]" caption="Ajassalaskenta" attribute="1" keyAttribute="1" defaultMemberUniqueName="[070 Ajassalaskenta].[Ajassalaskenta].[All]" allUniqueName="[070 Ajassalaskenta].[Ajassalaskenta].[All]" dimensionUniqueName="[070 Ajassalaskenta]" displayFolder="" count="2" unbalanced="0">
      <fieldsUsage count="2">
        <fieldUsage x="-1"/>
        <fieldUsage x="7"/>
      </fieldsUsage>
    </cacheHierarchy>
    <cacheHierarchy uniqueName="[080 Valtio].[Valtio]" caption="Valtio" attribute="1" defaultMemberUniqueName="[080 Valtio].[Valtio].[All]" allUniqueName="[080 Valtio].[Valtio].[All]" dimensionUniqueName="[080 Valtio]" displayFolder="" count="2" unbalanced="0"/>
    <cacheHierarchy uniqueName="[090 Valuutta].[Valuutta]" caption="Valuutta" attribute="1" defaultMemberUniqueName="[090 Valuutta].[Valuutta].[All]" allUniqueName="[090 Valuutta].[Valuutta].[All]" dimensionUniqueName="[090 Valuutta]" displayFolder="" count="2" unbalanced="0"/>
    <cacheHierarchy uniqueName="[100 Virati Erittely].[Kohde]" caption="Kohde" attribute="1" keyAttribute="1" defaultMemberUniqueName="[100 Virati Erittely].[Kohde].[All]" allUniqueName="[100 Virati Erittely].[Kohde].[All]" dimensionUniqueName="[100 Virati Erittely]" displayFolder="Erittelylistat" count="2" unbalanced="0"/>
    <cacheHierarchy uniqueName="[100 Virati Erittely].[Taustamuuttuja]" caption="Taustamuuttuja" attribute="1" defaultMemberUniqueName="[100 Virati Erittely].[Taustamuuttuja].[All]" allUniqueName="[100 Virati Erittely].[Taustamuuttuja].[All]" dimensionUniqueName="[100 Virati Erittely]" displayFolder="Erittelylistat" count="2" unbalanced="0"/>
    <cacheHierarchy uniqueName="[100 Virati Erittely].[Taustamuuttuja - kohde]" caption="Taustamuuttuja - kohde" defaultMemberUniqueName="[100 Virati Erittely].[Taustamuuttuja - kohde].[All]" allUniqueName="[100 Virati Erittely].[Taustamuuttuja - kohde].[All]" dimensionUniqueName="[100 Virati Erittely]" displayFolder="" count="3" unbalanced="0"/>
    <cacheHierarchy uniqueName="[110 COREP Erittely1].[COREP Luokittelemattomat dimensiot 1]" caption="COREP Luokittelemattomat dimensiot 1" defaultMemberUniqueName="[110 COREP Erittely1].[COREP Luokittelemattomat dimensiot 1].[All]" allUniqueName="[110 COREP Erittely1].[COREP Luokittelemattomat dimensiot 1].[All]" dimensionUniqueName="[110 COREP Erittely1]" displayFolder="" count="3" unbalanced="0"/>
    <cacheHierarchy uniqueName="[120 COREP Erittely2].[COREP Luokittelemattomat dimensiot 2]" caption="COREP Luokittelemattomat dimensiot 2" defaultMemberUniqueName="[120 COREP Erittely2].[COREP Luokittelemattomat dimensiot 2].[All]" allUniqueName="[120 COREP Erittely2].[COREP Luokittelemattomat dimensiot 2].[All]" dimensionUniqueName="[120 COREP Erittely2]" displayFolder="" count="3" unbalanced="0"/>
    <cacheHierarchy uniqueName="[130 Laji].[Laji]" caption="Laji" attribute="1" keyAttribute="1" defaultMemberUniqueName="[130 Laji].[Laji].[All]" allUniqueName="[130 Laji].[Laji].[All]" dimensionUniqueName="[130 Laji]" displayFolder="" count="2" unbalanced="0"/>
    <cacheHierarchy uniqueName="[140 Raportointi].[Raportin Status]" caption="Raportin Status" attribute="1" keyAttribute="1" defaultMemberUniqueName="[140 Raportointi].[Raportin Status].[All]" allUniqueName="[140 Raportointi].[Raportin Status].[All]" dimensionUniqueName="[140 Raportointi]" displayFolder="" count="2" unbalanced="0"/>
    <cacheHierarchy uniqueName="[910 Lähde].[Lähde]" caption="Lähde" attribute="1" keyAttribute="1" defaultMemberUniqueName="[910 Lähde].[Lähde].[All]" allUniqueName="[910 Lähde].[Lähde].[All]" dimensionUniqueName="[910 Lähde]" displayFolder="" count="2" unbalanced="0"/>
    <cacheHierarchy uniqueName="[Measures]" caption="Measures" attribute="1" keyAttribute="1" defaultMemberUniqueName="[Measures].[Arvo]" dimensionUniqueName="[Measures]" displayFolder="" measures="1" count="1" unbalanced="0">
      <fieldsUsage count="1">
        <fieldUsage x="16"/>
      </fieldsUsage>
    </cacheHierarchy>
    <cacheHierarchy uniqueName="[010 Tieto].[Havainnon Yksikko]" caption="Havainnon Yksikko" attribute="1" defaultMemberUniqueName="[010 Tieto].[Havainnon Yksikko].[All]" allUniqueName="[010 Tieto].[Havainnon Yksikko].[All]" dimensionUniqueName="[010 Tieto]" displayFolder="Ominaisuustiedot" count="2" unbalanced="0" hidden="1"/>
    <cacheHierarchy uniqueName="[010 Tieto].[Kanta Virta]" caption="Kanta Virta" attribute="1" defaultMemberUniqueName="[010 Tieto].[Kanta Virta].[All]" allUniqueName="[010 Tieto].[Kanta Virta].[All]" dimensionUniqueName="[010 Tieto]" displayFolder="Ominaisuustiedot" count="2" unbalanced="0" hidden="1"/>
    <cacheHierarchy uniqueName="[010 Tieto].[Sarake Nimi]" caption="Sarake Nimi" attribute="1" defaultMemberUniqueName="[010 Tieto].[Sarake Nimi].[All]" allUniqueName="[010 Tieto].[Sarake Nimi].[All]" dimensionUniqueName="[010 Tieto]" displayFolder="Tietolistat" count="2" unbalanced="0" hidden="1"/>
    <cacheHierarchy uniqueName="[010 Tieto].[Sarake Ryhma]" caption="Sarake Ryhma" attribute="1" defaultMemberUniqueName="[010 Tieto].[Sarake Ryhma].[All]" allUniqueName="[010 Tieto].[Sarake Ryhma].[All]" dimensionUniqueName="[010 Tieto]" displayFolder="" count="2" unbalanced="0" hidden="1"/>
    <cacheHierarchy uniqueName="[010 Tieto].[Taso Nimi]" caption="Taso Nimi" attribute="1" defaultMemberUniqueName="[010 Tieto].[Taso Nimi].[All]" allUniqueName="[010 Tieto].[Taso Nimi].[All]" dimensionUniqueName="[010 Tieto]" displayFolder="Tietolistat" count="2" unbalanced="0" hidden="1"/>
    <cacheHierarchy uniqueName="[020 Aikasarjatieto].[AikasarjatietoID]" caption="AikasarjatietoID" attribute="1" keyAttribute="1" defaultMemberUniqueName="[020 Aikasarjatieto].[AikasarjatietoID].[All]" allUniqueName="[020 Aikasarjatieto].[AikasarjatietoID].[All]" dimensionUniqueName="[020 Aikasarjatieto]" displayFolder="" count="2" unbalanced="0" hidden="1"/>
    <cacheHierarchy uniqueName="[040 Aikasarjaraportoija].[AikasarjaraportoijaID]" caption="AikasarjaraportoijaID" attribute="1" keyAttribute="1" defaultMemberUniqueName="[040 Aikasarjaraportoija].[AikasarjaraportoijaID].[All]" allUniqueName="[040 Aikasarjaraportoija].[AikasarjaraportoijaID].[All]" dimensionUniqueName="[040 Aikasarjaraportoija]" displayFolder="" count="2" unbalanced="0" hidden="1">
      <fieldsUsage count="2">
        <fieldUsage x="-1"/>
        <fieldUsage x="10"/>
      </fieldsUsage>
    </cacheHierarchy>
    <cacheHierarchy uniqueName="[080 Valtio].[ValtioID]" caption="ValtioID" attribute="1" keyAttribute="1" defaultMemberUniqueName="[080 Valtio].[ValtioID].[All]" allUniqueName="[080 Valtio].[ValtioID].[All]" dimensionUniqueName="[080 Valtio]" displayFolder="" count="2" unbalanced="0" hidden="1"/>
    <cacheHierarchy uniqueName="[090 Valuutta].[ValuuttaID]" caption="ValuuttaID" attribute="1" keyAttribute="1" defaultMemberUniqueName="[090 Valuutta].[ValuuttaID].[All]" allUniqueName="[090 Valuutta].[ValuuttaID].[All]" dimensionUniqueName="[090 Valuutta]" displayFolder="" count="2" unbalanced="0" hidden="1"/>
    <cacheHierarchy uniqueName="[110 COREP Erittely1].[COREP Erittely]" caption="COREP Erittely" attribute="1" keyAttribute="1" defaultMemberUniqueName="[110 COREP Erittely1].[COREP Erittely].[All]" allUniqueName="[110 COREP Erittely1].[COREP Erittely].[All]" dimensionUniqueName="[110 COREP Erittely1]" displayFolder="" count="2" unbalanced="0" hidden="1"/>
    <cacheHierarchy uniqueName="[110 COREP Erittely1].[Elementin Koodi]" caption="Elementin Koodi" attribute="1" defaultMemberUniqueName="[110 COREP Erittely1].[Elementin Koodi].[All]" allUniqueName="[110 COREP Erittely1].[Elementin Koodi].[All]" dimensionUniqueName="[110 COREP Erittely1]" displayFolder="" count="2" unbalanced="0" hidden="1"/>
    <cacheHierarchy uniqueName="[120 COREP Erittely2].[COREP Erittely]" caption="COREP Erittely" attribute="1" keyAttribute="1" defaultMemberUniqueName="[120 COREP Erittely2].[COREP Erittely].[All]" allUniqueName="[120 COREP Erittely2].[COREP Erittely].[All]" dimensionUniqueName="[120 COREP Erittely2]" displayFolder="" count="2" unbalanced="0" hidden="1"/>
    <cacheHierarchy uniqueName="[120 COREP Erittely2].[Elementin Koodi]" caption="Elementin Koodi" attribute="1" defaultMemberUniqueName="[120 COREP Erittely2].[Elementin Koodi].[All]" allUniqueName="[120 COREP Erittely2].[Elementin Koodi].[All]" dimensionUniqueName="[120 COREP Erittely2]" displayFolder="" count="2" unbalanced="0" hidden="1"/>
    <cacheHierarchy uniqueName="[600 Analyysi].[Analyysi]" caption="Analyysi" attribute="1" keyAttribute="1" defaultMemberUniqueName="[600 Analyysi].[Analyysi].&amp;[1]" dimensionUniqueName="[600 Analyysi]" displayFolder="" count="1" unbalanced="0" hidden="1"/>
    <cacheHierarchy uniqueName="[FaktaAikasarjaRaportoijaDetaljit].[Ajankohta ID]" caption="Ajankohta ID" attribute="1" defaultMemberUniqueName="[FaktaAikasarjaRaportoijaDetaljit].[Ajankohta ID].[All]" allUniqueName="[FaktaAikasarjaRaportoijaDetaljit].[Ajankohta ID].[All]" dimensionUniqueName="[FaktaAikasarjaRaportoijaDetaljit]" displayFolder="" count="2" unbalanced="0" hidden="1"/>
    <cacheHierarchy uniqueName="[FaktaAikasarjaRaportoijaDetaljit].[FactRiskiID]" caption="FactRiskiID" attribute="1" keyAttribute="1" defaultMemberUniqueName="[FaktaAikasarjaRaportoijaDetaljit].[FactRiskiID].[All]" allUniqueName="[FaktaAikasarjaRaportoijaDetaljit].[FactRiskiID].[All]" dimensionUniqueName="[FaktaAikasarjaRaportoijaDetaljit]" displayFolder="" count="2" unbalanced="0" hidden="1"/>
    <cacheHierarchy uniqueName="[FaktaAikasarjaRaportoijaDetaljit].[Raportoija ID]" caption="Raportoija ID" attribute="1" defaultMemberUniqueName="[FaktaAikasarjaRaportoijaDetaljit].[Raportoija ID].[All]" allUniqueName="[FaktaAikasarjaRaportoijaDetaljit].[Raportoija ID].[All]" dimensionUniqueName="[FaktaAikasarjaRaportoijaDetaljit]" displayFolder="" count="2" unbalanced="0" hidden="1"/>
    <cacheHierarchy uniqueName="[FaktaAikasarjaRaportoijaDetaljit].[Tiedonkeruu ID]" caption="Tiedonkeruu ID" attribute="1" defaultMemberUniqueName="[FaktaAikasarjaRaportoijaDetaljit].[Tiedonkeruu ID].[All]" allUniqueName="[FaktaAikasarjaRaportoijaDetaljit].[Tiedonkeruu ID].[All]" dimensionUniqueName="[FaktaAikasarjaRaportoijaDetaljit]" displayFolder="" count="2" unbalanced="0" hidden="1"/>
    <cacheHierarchy uniqueName="[FaktaAikasarjaTietoDetaljit].[Ajankohta ID]" caption="Ajankohta ID" attribute="1" defaultMemberUniqueName="[FaktaAikasarjaTietoDetaljit].[Ajankohta ID].[All]" allUniqueName="[FaktaAikasarjaTietoDetaljit].[Ajankohta ID].[All]" dimensionUniqueName="[FaktaAikasarjaTietoDetaljit]" displayFolder="" count="2" unbalanced="0" hidden="1"/>
    <cacheHierarchy uniqueName="[FaktaAikasarjaTietoDetaljit].[Fact Riski ID]" caption="Fact Riski ID" attribute="1" keyAttribute="1" defaultMemberUniqueName="[FaktaAikasarjaTietoDetaljit].[Fact Riski ID].[All]" allUniqueName="[FaktaAikasarjaTietoDetaljit].[Fact Riski ID].[All]" dimensionUniqueName="[FaktaAikasarjaTietoDetaljit]" displayFolder="" count="2" unbalanced="0" hidden="1"/>
    <cacheHierarchy uniqueName="[FaktaAikasarjaTietoDetaljit].[Tieto ID]" caption="Tieto ID" attribute="1" defaultMemberUniqueName="[FaktaAikasarjaTietoDetaljit].[Tieto ID].[All]" allUniqueName="[FaktaAikasarjaTietoDetaljit].[Tieto ID].[All]" dimensionUniqueName="[FaktaAikasarjaTietoDetaljit]" displayFolder="" count="2" unbalanced="0" hidden="1"/>
    <cacheHierarchy uniqueName="[Jakso].[Jakso]" caption="Jakso" attribute="1" keyAttribute="1" defaultMemberUniqueName="[Jakso].[Jakso].[All]" allUniqueName="[Jakso].[Jakso].[All]" dimensionUniqueName="[Jakso]" displayFolder="" count="2" unbalanced="0" hidden="1"/>
    <cacheHierarchy uniqueName="[Jakso].[Jakso Tyyppi]" caption="Jakso Tyyppi" attribute="1" defaultMemberUniqueName="[Jakso].[Jakso Tyyppi].[All]" allUniqueName="[Jakso].[Jakso Tyyppi].[All]" dimensionUniqueName="[Jakso]" displayFolder="" count="2" unbalanced="0" hidden="1"/>
    <cacheHierarchy uniqueName="[Jakso].[Jaksot]" caption="Jaksot" defaultMemberUniqueName="[Jakso].[Jaksot].[All]" allUniqueName="[Jakso].[Jaksot].[All]" dimensionUniqueName="[Jakso]" displayFolder="" count="3" unbalanced="0" hidden="1"/>
    <cacheHierarchy uniqueName="[Kayttooikeus].[KayttooikeusID]" caption="KayttooikeusID" attribute="1" keyAttribute="1" defaultMemberUniqueName="[Kayttooikeus].[KayttooikeusID].[All]" allUniqueName="[Kayttooikeus].[KayttooikeusID].[All]" dimensionUniqueName="[Kayttooikeus]" displayFolder="" count="2" unbalanced="0" hidden="1"/>
    <cacheHierarchy uniqueName="[Kommentti].[Kommentti ID]" caption="Kommentti ID" attribute="1" keyAttribute="1" defaultMemberUniqueName="[Kommentti].[Kommentti ID].&amp;[-1]" dimensionUniqueName="[Kommentti]" displayFolder="" count="1" unbalanced="0" hidden="1"/>
    <cacheHierarchy uniqueName="[Measures].[Arvo]" caption="Arvo" measure="1" displayFolder="" measureGroup="Mittarit" count="0"/>
    <cacheHierarchy uniqueName="[Measures].[Tietojen lkm]" caption="Tietojen lkm" measure="1" displayFolder="" measureGroup="Mittarit" count="0"/>
    <cacheHierarchy uniqueName="[Measures].[Solu ID]" caption="Solu ID" measure="1" displayFolder="Raporttitaso" measureGroup="Mittarit" count="0"/>
    <cacheHierarchy uniqueName="[Measures].[Tietopiste ID]" caption="Tietopiste ID" measure="1" displayFolder="Raporttitaso" measureGroup="Mittarit" count="0"/>
    <cacheHierarchy uniqueName="[Measures].[Mittari ID]" caption="Mittari ID" measure="1" displayFolder="Raporttitaso" measureGroup="Mittarit" count="0"/>
    <cacheHierarchy uniqueName="[Measures].[Raportoitu kommentti]" caption="Raportoitu kommentti" measure="1" displayFolder="Tekstikommentit" measureGroup="Mittarit" count="0"/>
    <cacheHierarchy uniqueName="[Measures].[Raportoijan markkinaosuus %]" caption="Raportoijan markkinaosuus %" measure="1" displayFolder="Raportoijan tunnusluvut" measureGroup="Mittarit" count="0"/>
    <cacheHierarchy uniqueName="[Measures].[Uusin kokonainen neljännes]" caption="Uusin kokonainen neljännes" measure="1" displayFolder="Aikaan liittyvät mittarit" measureGroup="Mittarit" count="0"/>
    <cacheHierarchy uniqueName="[Measures].[Bridge Aikasarja Raportoija Count]" caption="Bridge Aikasarja Raportoija Count" measure="1" displayFolder="" measureGroup="Bridge Aikasarja Raportoija" count="0" hidden="1"/>
    <cacheHierarchy uniqueName="[Measures].[Kommentti ID]" caption="Kommentti ID" measure="1" displayFolder="" measureGroup="Mittarit" count="0" hidden="1"/>
    <cacheHierarchy uniqueName="[Measures].[Bridge Aikasarja Tieto Count]" caption="Bridge Aikasarja Tieto Count" measure="1" displayFolder="" measureGroup="Bridge Aikasarja Tieto" count="0" hidden="1"/>
    <cacheHierarchy uniqueName="[Vertailujaksot]" caption="Vertailujaksot" set="1" displayFolder="Vertailujaksot" count="0" unbalanced="0" unbalancedGroup="0"/>
    <cacheHierarchy uniqueName="[Korkoriski kvartaali]" caption="Korkoriski kvartaali" set="1" displayFolder="" count="0" unbalanced="0" unbalancedGroup="0"/>
    <cacheHierarchy uniqueName="[Markkinariskit paikallispankit]" caption="Markkinariskit paikallispankit" set="1" displayFolder="" count="0" unbalanced="0" unbalancedGroup="0"/>
    <cacheHierarchy uniqueName="[Riskipistestressi]" caption="Riskipistestressi" set="1" displayFolder="" count="0" unbalanced="0" unbalancedGroup="0"/>
  </cacheHierarchies>
  <kpis count="0"/>
  <tupleCache>
    <entries count="12135">
      <m in="0" bc="00B4F0FF" fc="00404040">
        <tpls c="5">
          <tpl fld="1" item="18"/>
          <tpl fld="6" item="14"/>
          <tpl fld="2" item="0"/>
          <tpl fld="7" item="0"/>
          <tpl hier="51" item="4294967295"/>
        </tpls>
      </m>
      <m in="0" bc="00B4F0FF" fc="00404040">
        <tpls c="5">
          <tpl fld="1" item="10"/>
          <tpl fld="6" item="0"/>
          <tpl fld="2" item="0"/>
          <tpl fld="7" item="0"/>
          <tpl hier="51" item="4294967295"/>
        </tpls>
      </m>
      <n v="690224" in="0" bc="00B4F0FF" fc="00008000">
        <tpls c="5">
          <tpl fld="1" item="19"/>
          <tpl fld="6" item="1"/>
          <tpl fld="2" item="1"/>
          <tpl fld="7" item="0"/>
          <tpl hier="51" item="4294967295"/>
        </tpls>
      </n>
      <n v="4533200" in="0" bc="00B4F0FF" fc="00008000">
        <tpls c="5">
          <tpl fld="1" item="14"/>
          <tpl fld="6" item="5"/>
          <tpl fld="2" item="0"/>
          <tpl fld="7" item="0"/>
          <tpl hier="51" item="4294967295"/>
        </tpls>
      </n>
      <m in="0" bc="00B4F0FF" fc="00404040">
        <tpls c="5">
          <tpl fld="1" item="23"/>
          <tpl fld="6" item="17"/>
          <tpl fld="2" item="0"/>
          <tpl fld="7" item="0"/>
          <tpl hier="51" item="4294967295"/>
        </tpls>
      </m>
      <n v="116822134" in="0" bc="00B4F0FF" fc="00008000">
        <tpls c="5">
          <tpl fld="1" item="10"/>
          <tpl fld="6" item="13"/>
          <tpl fld="2" item="1"/>
          <tpl fld="7" item="0"/>
          <tpl hier="51" item="4294967295"/>
        </tpls>
      </n>
      <n v="121448" in="0" bc="00B4F0FF" fc="00008000">
        <tpls c="5">
          <tpl fld="1" item="0"/>
          <tpl fld="6" item="3"/>
          <tpl fld="2" item="1"/>
          <tpl fld="7" item="0"/>
          <tpl hier="51" item="4294967295"/>
        </tpls>
      </n>
      <m in="0" bc="00B4F0FF" fc="00404040">
        <tpls c="5">
          <tpl fld="1" item="14"/>
          <tpl fld="6" item="19"/>
          <tpl fld="2" item="0"/>
          <tpl fld="7" item="0"/>
          <tpl hier="51" item="4294967295"/>
        </tpls>
      </m>
      <m in="0" bc="00B4F0FF" fc="00404040">
        <tpls c="5">
          <tpl fld="1" item="19"/>
          <tpl fld="6" item="1"/>
          <tpl fld="2" item="0"/>
          <tpl fld="7" item="0"/>
          <tpl hier="51" item="4294967295"/>
        </tpls>
      </m>
      <m in="0" bc="00B4F0FF" fc="00404040">
        <tpls c="5">
          <tpl fld="1" item="19"/>
          <tpl fld="6" item="19"/>
          <tpl fld="2" item="1"/>
          <tpl fld="7" item="0"/>
          <tpl hier="51" item="4294967295"/>
        </tpls>
      </m>
      <m in="0" bc="00B4F0FF" fc="00404040">
        <tpls c="5">
          <tpl fld="1" item="6"/>
          <tpl fld="6" item="0"/>
          <tpl fld="2" item="0"/>
          <tpl fld="7" item="0"/>
          <tpl hier="51" item="4294967295"/>
        </tpls>
      </m>
      <m in="0" bc="00B4F0FF" fc="00404040">
        <tpls c="5">
          <tpl fld="1" item="25"/>
          <tpl fld="6" item="14"/>
          <tpl fld="2" item="0"/>
          <tpl fld="7" item="0"/>
          <tpl hier="51" item="4294967295"/>
        </tpls>
      </m>
      <n v="385225000" in="0" bc="00B4F0FF" fc="00008000">
        <tpls c="5">
          <tpl fld="1" item="18"/>
          <tpl fld="6" item="16"/>
          <tpl fld="2" item="0"/>
          <tpl fld="7" item="0"/>
          <tpl hier="51" item="4294967295"/>
        </tpls>
      </n>
      <n v="9758000" in="0" bc="00B4F0FF" fc="00008000">
        <tpls c="5">
          <tpl fld="1" item="25"/>
          <tpl fld="6" item="6"/>
          <tpl fld="2" item="0"/>
          <tpl fld="7" item="0"/>
          <tpl hier="51" item="4294967295"/>
        </tpls>
      </n>
      <m in="0" bc="00B4F0FF" fc="00404040">
        <tpls c="5">
          <tpl fld="1" item="23"/>
          <tpl fld="6" item="1"/>
          <tpl fld="2" item="0"/>
          <tpl fld="7" item="0"/>
          <tpl hier="51" item="4294967295"/>
        </tpls>
      </m>
      <n v="0" in="0" bc="00B4F0FF" fc="00404040">
        <tpls c="5">
          <tpl fld="1" item="25"/>
          <tpl fld="6" item="4"/>
          <tpl fld="2" item="0"/>
          <tpl fld="7" item="0"/>
          <tpl hier="51" item="4294967295"/>
        </tpls>
      </n>
      <m in="0" bc="00B4F0FF" fc="00404040">
        <tpls c="5">
          <tpl fld="1" item="0"/>
          <tpl fld="6" item="17"/>
          <tpl fld="2" item="0"/>
          <tpl fld="7" item="0"/>
          <tpl hier="51" item="4294967295"/>
        </tpls>
      </m>
      <n v="507482225.70999998" in="0" bc="00B4F0FF" fc="00008000">
        <tpls c="5">
          <tpl fld="1" item="1"/>
          <tpl fld="5" item="1"/>
          <tpl fld="2" item="1"/>
          <tpl fld="7" item="0"/>
          <tpl hier="51" item="4294967295"/>
        </tpls>
      </n>
      <m in="0" bc="00B4F0FF" fc="00404040">
        <tpls c="5">
          <tpl fld="1" item="4"/>
          <tpl fld="6" item="17"/>
          <tpl fld="2" item="0"/>
          <tpl fld="7" item="0"/>
          <tpl hier="51" item="4294967295"/>
        </tpls>
      </m>
      <n v="1418657364.9400003" in="0" bc="00B4F0FF" fc="00008000">
        <tpls c="5">
          <tpl fld="1" item="13"/>
          <tpl fld="5" item="1"/>
          <tpl fld="2" item="1"/>
          <tpl fld="7" item="0"/>
          <tpl hier="51" item="4294967295"/>
        </tpls>
      </n>
      <n v="382272147" in="0" bc="00B4F0FF" fc="00008000">
        <tpls c="5">
          <tpl fld="1" item="2"/>
          <tpl fld="6" item="20"/>
          <tpl fld="2" item="1"/>
          <tpl fld="7" item="0"/>
          <tpl hier="51" item="4294967295"/>
        </tpls>
      </n>
      <m in="0" bc="00B4F0FF" fc="00404040">
        <tpls c="5">
          <tpl fld="1" item="2"/>
          <tpl fld="6" item="4"/>
          <tpl fld="2" item="1"/>
          <tpl fld="7" item="0"/>
          <tpl hier="51" item="4294967295"/>
        </tpls>
      </m>
      <n v="12807240" in="0" bc="00B4F0FF" fc="00008000">
        <tpls c="5">
          <tpl fld="1" item="10"/>
          <tpl fld="6" item="6"/>
          <tpl fld="2" item="1"/>
          <tpl fld="7" item="0"/>
          <tpl hier="51" item="4294967295"/>
        </tpls>
      </n>
      <n v="1293960400" in="0" bc="00B4F0FF" fc="00008000">
        <tpls c="5">
          <tpl fld="1" item="3"/>
          <tpl fld="6" item="5"/>
          <tpl fld="2" item="0"/>
          <tpl fld="7" item="0"/>
          <tpl hier="51" item="4294967295"/>
        </tpls>
      </n>
      <n v="1471715151.0300002" in="0" bc="00B4F0FF" fc="00008000">
        <tpls c="5">
          <tpl fld="1" item="13"/>
          <tpl fld="5" item="1"/>
          <tpl fld="2" item="0"/>
          <tpl fld="7" item="0"/>
          <tpl hier="51" item="4294967295"/>
        </tpls>
      </n>
      <n v="6608942373.4099998" in="0" bc="00B4F0FF" fc="00008000">
        <tpls c="5">
          <tpl fld="1" item="4"/>
          <tpl fld="6" item="11"/>
          <tpl fld="2" item="0"/>
          <tpl fld="7" item="0"/>
          <tpl hier="51" item="4294967295"/>
        </tpls>
      </n>
      <n v="18200000" in="0" bc="00B4F0FF" fc="00008000">
        <tpls c="5">
          <tpl fld="1" item="25"/>
          <tpl fld="6" item="13"/>
          <tpl fld="2" item="0"/>
          <tpl fld="7" item="0"/>
          <tpl hier="51" item="4294967295"/>
        </tpls>
      </n>
      <m in="0" bc="00B4F0FF" fc="00404040">
        <tpls c="5">
          <tpl fld="1" item="11"/>
          <tpl fld="6" item="14"/>
          <tpl fld="2" item="0"/>
          <tpl fld="7" item="0"/>
          <tpl hier="51" item="4294967295"/>
        </tpls>
      </m>
      <m in="0" bc="00B4F0FF" fc="00404040">
        <tpls c="5">
          <tpl fld="1" item="3"/>
          <tpl fld="6" item="19"/>
          <tpl fld="2" item="0"/>
          <tpl fld="7" item="0"/>
          <tpl hier="51" item="4294967295"/>
        </tpls>
      </m>
      <m in="0" bc="00B4F0FF" fc="00404040">
        <tpls c="5">
          <tpl fld="1" item="1"/>
          <tpl fld="6" item="8"/>
          <tpl fld="2" item="0"/>
          <tpl fld="7" item="0"/>
          <tpl hier="51" item="4294967295"/>
        </tpls>
      </m>
      <n v="219000" in="0" bc="00B4F0FF" fc="00008000">
        <tpls c="5">
          <tpl fld="1" item="2"/>
          <tpl fld="6" item="4"/>
          <tpl fld="2" item="0"/>
          <tpl fld="7" item="0"/>
          <tpl hier="51" item="4294967295"/>
        </tpls>
      </n>
      <n v="369000" in="0" bc="00B4F0FF" fc="00008000">
        <tpls c="5">
          <tpl fld="1" item="6"/>
          <tpl fld="6" item="4"/>
          <tpl fld="2" item="0"/>
          <tpl fld="7" item="0"/>
          <tpl hier="51" item="4294967295"/>
        </tpls>
      </n>
      <n v="-349000" in="0" bc="00B4F0FF" fc="00000080">
        <tpls c="5">
          <tpl fld="1" item="23"/>
          <tpl fld="6" item="4"/>
          <tpl fld="2" item="0"/>
          <tpl fld="7" item="0"/>
          <tpl hier="51" item="4294967295"/>
        </tpls>
      </n>
      <n v="1857661" in="0" bc="00B4F0FF" fc="00008000">
        <tpls c="5">
          <tpl fld="1" item="2"/>
          <tpl fld="6" item="5"/>
          <tpl fld="2" item="1"/>
          <tpl fld="7" item="0"/>
          <tpl hier="51" item="4294967295"/>
        </tpls>
      </n>
      <m in="0" bc="00B4F0FF" fc="00404040">
        <tpls c="5">
          <tpl fld="1" item="1"/>
          <tpl fld="6" item="0"/>
          <tpl fld="2" item="0"/>
          <tpl fld="7" item="0"/>
          <tpl hier="51" item="4294967295"/>
        </tpls>
      </m>
      <m in="0" bc="00B4F0FF" fc="00404040">
        <tpls c="5">
          <tpl fld="1" item="10"/>
          <tpl fld="6" item="17"/>
          <tpl fld="2" item="0"/>
          <tpl fld="7" item="0"/>
          <tpl hier="51" item="4294967295"/>
        </tpls>
      </m>
      <n v="51799154464" in="0" bc="00B4F0FF" fc="00008000">
        <tpls c="5">
          <tpl fld="1" item="5"/>
          <tpl fld="6" item="20"/>
          <tpl fld="2" item="1"/>
          <tpl fld="7" item="0"/>
          <tpl hier="51" item="4294967295"/>
        </tpls>
      </n>
      <n v="269460000" in="0" bc="00B4F0FF" fc="00008000">
        <tpls c="5">
          <tpl fld="1" item="10"/>
          <tpl fld="6" item="16"/>
          <tpl fld="2" item="0"/>
          <tpl fld="7" item="0"/>
          <tpl hier="51" item="4294967295"/>
        </tpls>
      </n>
      <n v="83400" in="0" bc="00B4F0FF" fc="00008000">
        <tpls c="5">
          <tpl fld="1" item="25"/>
          <tpl fld="6" item="5"/>
          <tpl fld="2" item="0"/>
          <tpl fld="7" item="0"/>
          <tpl hier="51" item="4294967295"/>
        </tpls>
      </n>
      <n v="38446146.689999998" in="0" bc="00B4F0FF" fc="00008000">
        <tpls c="5">
          <tpl fld="1" item="23"/>
          <tpl fld="6" item="11"/>
          <tpl fld="2" item="0"/>
          <tpl fld="7" item="0"/>
          <tpl hier="51" item="4294967295"/>
        </tpls>
      </n>
      <n v="853062692" in="0" bc="00B4F0FF" fc="00008000">
        <tpls c="5">
          <tpl fld="1" item="23"/>
          <tpl fld="6" item="20"/>
          <tpl fld="2" item="1"/>
          <tpl fld="7" item="0"/>
          <tpl hier="51" item="4294967295"/>
        </tpls>
      </n>
      <n v="34921282" in="0" bc="00B4F0FF" fc="00008000">
        <tpls c="5">
          <tpl fld="1" item="1"/>
          <tpl fld="6" item="13"/>
          <tpl fld="2" item="1"/>
          <tpl fld="7" item="0"/>
          <tpl hier="51" item="4294967295"/>
        </tpls>
      </n>
      <m in="0" bc="00B4F0FF" fc="00404040">
        <tpls c="5">
          <tpl fld="1" item="4"/>
          <tpl fld="6" item="19"/>
          <tpl fld="2" item="1"/>
          <tpl fld="7" item="0"/>
          <tpl hier="51" item="4294967295"/>
        </tpls>
      </m>
      <n v="8268043" in="0" bc="00B4F0FF" fc="00008000">
        <tpls c="5">
          <tpl fld="1" item="25"/>
          <tpl fld="6" item="6"/>
          <tpl fld="2" item="1"/>
          <tpl fld="7" item="0"/>
          <tpl hier="51" item="4294967295"/>
        </tpls>
      </n>
      <n v="46582000" in="0" bc="00B4F0FF" fc="00008000">
        <tpls c="5">
          <tpl fld="1" item="14"/>
          <tpl fld="6" item="6"/>
          <tpl fld="2" item="0"/>
          <tpl fld="7" item="0"/>
          <tpl hier="51" item="4294967295"/>
        </tpls>
      </n>
      <n v="311118" in="0" bc="00B4F0FF" fc="00008000">
        <tpls c="5">
          <tpl fld="1" item="11"/>
          <tpl fld="6" item="12"/>
          <tpl fld="2" item="1"/>
          <tpl fld="7" item="0"/>
          <tpl hier="51" item="4294967295"/>
        </tpls>
      </n>
      <m in="0" bc="00B4F0FF" fc="00404040">
        <tpls c="5">
          <tpl fld="1" item="5"/>
          <tpl fld="6" item="8"/>
          <tpl fld="2" item="0"/>
          <tpl fld="7" item="0"/>
          <tpl hier="51" item="4294967295"/>
        </tpls>
      </m>
      <n v="359189280" in="0" bc="00B4F0FF" fc="00008000">
        <tpls c="5">
          <tpl fld="1" item="1"/>
          <tpl fld="6" item="20"/>
          <tpl fld="2" item="0"/>
          <tpl fld="7" item="0"/>
          <tpl hier="51" item="4294967295"/>
        </tpls>
      </n>
      <n v="891597246" in="0" bc="00B4F0FF" fc="00008000">
        <tpls c="5">
          <tpl fld="1" item="3"/>
          <tpl fld="6" item="1"/>
          <tpl fld="2" item="1"/>
          <tpl fld="7" item="0"/>
          <tpl hier="51" item="4294967295"/>
        </tpls>
      </n>
      <m in="0" bc="00B4F0FF" fc="00404040">
        <tpls c="5">
          <tpl fld="1" item="13"/>
          <tpl fld="6" item="0"/>
          <tpl fld="2" item="0"/>
          <tpl fld="7" item="0"/>
          <tpl hier="51" item="4294967295"/>
        </tpls>
      </m>
      <n v="1200000" in="0" bc="00B4F0FF" fc="00008000">
        <tpls c="5">
          <tpl fld="1" item="0"/>
          <tpl fld="6" item="4"/>
          <tpl fld="2" item="0"/>
          <tpl fld="7" item="0"/>
          <tpl hier="51" item="4294967295"/>
        </tpls>
      </n>
      <n v="742799" in="0" bc="00B4F0FF" fc="00008000">
        <tpls c="5">
          <tpl fld="1" item="11"/>
          <tpl fld="6" item="5"/>
          <tpl fld="2" item="1"/>
          <tpl fld="7" item="0"/>
          <tpl hier="51" item="4294967295"/>
        </tpls>
      </n>
      <n v="45031321" in="0" bc="00B4F0FF" fc="00008000">
        <tpls c="5">
          <tpl fld="1" item="0"/>
          <tpl fld="6" item="20"/>
          <tpl fld="2" item="1"/>
          <tpl fld="7" item="0"/>
          <tpl hier="51" item="4294967295"/>
        </tpls>
      </n>
      <n v="95286000" in="0" bc="00B4F0FF" fc="00008000">
        <tpls c="5">
          <tpl fld="1" item="25"/>
          <tpl fld="6" item="16"/>
          <tpl fld="2" item="0"/>
          <tpl fld="7" item="0"/>
          <tpl hier="51" item="4294967295"/>
        </tpls>
      </n>
      <m in="0" bc="00B4F0FF" fc="00404040">
        <tpls c="5">
          <tpl fld="1" item="18"/>
          <tpl fld="6" item="17"/>
          <tpl fld="2" item="1"/>
          <tpl fld="7" item="0"/>
          <tpl hier="51" item="4294967295"/>
        </tpls>
      </m>
      <n v="692570" in="0" bc="00B4F0FF" fc="00008000">
        <tpls c="5">
          <tpl fld="1" item="0"/>
          <tpl fld="6" item="1"/>
          <tpl fld="2" item="1"/>
          <tpl fld="7" item="0"/>
          <tpl hier="51" item="4294967295"/>
        </tpls>
      </n>
      <n v="3946306356" in="0" bc="00B4F0FF" fc="00008000">
        <tpls c="5">
          <tpl fld="1" item="3"/>
          <tpl fld="6" item="6"/>
          <tpl fld="2" item="1"/>
          <tpl fld="7" item="0"/>
          <tpl hier="51" item="4294967295"/>
        </tpls>
      </n>
      <n v="6062002" in="0" bc="00B4F0FF" fc="00008000">
        <tpls c="5">
          <tpl fld="1" item="23"/>
          <tpl fld="6" item="1"/>
          <tpl fld="2" item="1"/>
          <tpl fld="7" item="0"/>
          <tpl hier="51" item="4294967295"/>
        </tpls>
      </n>
      <n v="4851304869" in="0" bc="00B4F0FF" fc="00008000">
        <tpls c="5">
          <tpl fld="1" item="3"/>
          <tpl fld="6" item="9"/>
          <tpl fld="2" item="1"/>
          <tpl fld="7" item="0"/>
          <tpl hier="51" item="4294967295"/>
        </tpls>
      </n>
      <n v="-435376.47" in="0" bc="00B4F0FF" fc="00000080">
        <tpls c="5">
          <tpl fld="1" item="19"/>
          <tpl fld="6" item="11"/>
          <tpl fld="2" item="1"/>
          <tpl fld="7" item="0"/>
          <tpl hier="51" item="4294967295"/>
        </tpls>
      </n>
      <m in="0" bc="00B4F0FF" fc="00404040">
        <tpls c="5">
          <tpl fld="1" item="18"/>
          <tpl fld="6" item="19"/>
          <tpl fld="2" item="1"/>
          <tpl fld="7" item="0"/>
          <tpl hier="51" item="4294967295"/>
        </tpls>
      </m>
      <m in="0" bc="00B4F0FF" fc="00404040">
        <tpls c="5">
          <tpl fld="1" item="19"/>
          <tpl fld="6" item="8"/>
          <tpl fld="2" item="0"/>
          <tpl fld="7" item="0"/>
          <tpl hier="51" item="4294967295"/>
        </tpls>
      </m>
      <m in="0" bc="00B4F0FF" fc="00404040">
        <tpls c="5">
          <tpl fld="1" item="1"/>
          <tpl fld="6" item="17"/>
          <tpl fld="2" item="1"/>
          <tpl fld="7" item="0"/>
          <tpl hier="51" item="4294967295"/>
        </tpls>
      </m>
      <n v="4464411" in="0" bc="00B4F0FF" fc="00008000">
        <tpls c="5">
          <tpl fld="1" item="19"/>
          <tpl fld="6" item="13"/>
          <tpl fld="2" item="1"/>
          <tpl fld="7" item="0"/>
          <tpl hier="51" item="4294967295"/>
        </tpls>
      </n>
      <n v="67782407240" in="0" bc="00B4F0FF" fc="00008000">
        <tpls c="5">
          <tpl fld="1" item="4"/>
          <tpl fld="6" item="20"/>
          <tpl fld="2" item="0"/>
          <tpl fld="7" item="0"/>
          <tpl hier="51" item="4294967295"/>
        </tpls>
      </n>
      <n v="112950852" in="0" bc="00B4F0FF" fc="00008000">
        <tpls c="5">
          <tpl fld="1" item="23"/>
          <tpl fld="6" item="13"/>
          <tpl fld="2" item="1"/>
          <tpl fld="7" item="0"/>
          <tpl hier="51" item="4294967295"/>
        </tpls>
      </n>
      <n v="2547736" in="0" bc="00B4F0FF" fc="00008000">
        <tpls c="5">
          <tpl fld="1" item="18"/>
          <tpl fld="6" item="5"/>
          <tpl fld="2" item="1"/>
          <tpl fld="7" item="0"/>
          <tpl hier="51" item="4294967295"/>
        </tpls>
      </n>
      <m in="0" bc="00B4F0FF" fc="00404040">
        <tpls c="5">
          <tpl fld="1" item="19"/>
          <tpl fld="6" item="17"/>
          <tpl fld="2" item="0"/>
          <tpl fld="7" item="0"/>
          <tpl hier="51" item="4294967295"/>
        </tpls>
      </m>
      <n v="2026138" in="0" bc="00B4F0FF" fc="00008000">
        <tpls c="5">
          <tpl fld="1" item="14"/>
          <tpl fld="6" item="12"/>
          <tpl fld="2" item="1"/>
          <tpl fld="7" item="0"/>
          <tpl hier="51" item="4294967295"/>
        </tpls>
      </n>
      <n v="36664601.090000004" in="0" bc="00B4F0FF" fc="00008000">
        <tpls c="5">
          <tpl fld="1" item="18"/>
          <tpl fld="6" item="11"/>
          <tpl fld="2" item="1"/>
          <tpl fld="7" item="0"/>
          <tpl hier="51" item="4294967295"/>
        </tpls>
      </n>
      <n v="17259180.98" in="0" bc="00B4F0FF" fc="00008000">
        <tpls c="5">
          <tpl fld="1" item="23"/>
          <tpl fld="6" item="9"/>
          <tpl fld="2" item="1"/>
          <tpl fld="7" item="0"/>
          <tpl hier="51" item="4294967295"/>
        </tpls>
      </n>
      <m in="0" bc="00B4F0FF" fc="00404040">
        <tpls c="5">
          <tpl fld="1" item="5"/>
          <tpl fld="6" item="2"/>
          <tpl fld="2" item="1"/>
          <tpl fld="7" item="0"/>
          <tpl hier="51" item="4294967295"/>
        </tpls>
      </m>
      <n v="72787908117" in="0" bc="00B4F0FF" fc="00008000">
        <tpls c="5">
          <tpl fld="1" item="4"/>
          <tpl fld="6" item="16"/>
          <tpl fld="2" item="1"/>
          <tpl fld="7" item="0"/>
          <tpl hier="51" item="4294967295"/>
        </tpls>
      </n>
      <n v="2592643047" in="0" bc="00B4F0FF" fc="00008000">
        <tpls c="5">
          <tpl fld="1" item="5"/>
          <tpl fld="6" item="9"/>
          <tpl fld="2" item="1"/>
          <tpl fld="7" item="0"/>
          <tpl hier="51" item="4294967295"/>
        </tpls>
      </n>
      <m in="0" bc="00B4F0FF" fc="00404040">
        <tpls c="5">
          <tpl fld="1" item="5"/>
          <tpl fld="6" item="4"/>
          <tpl fld="2" item="1"/>
          <tpl fld="7" item="0"/>
          <tpl hier="51" item="4294967295"/>
        </tpls>
      </m>
      <n v="552442" in="0" bc="00B4F0FF" fc="00008000">
        <tpls c="5">
          <tpl fld="1" item="11"/>
          <tpl fld="6" item="0"/>
          <tpl fld="2" item="1"/>
          <tpl fld="7" item="0"/>
          <tpl hier="51" item="4294967295"/>
        </tpls>
      </n>
      <m in="0" bc="00B4F0FF" fc="00404040">
        <tpls c="5">
          <tpl fld="1" item="18"/>
          <tpl fld="6" item="17"/>
          <tpl fld="2" item="0"/>
          <tpl fld="7" item="0"/>
          <tpl hier="51" item="4294967295"/>
        </tpls>
      </m>
      <n v="519477945" in="0" bc="00B4F0FF" fc="00008000">
        <tpls c="5">
          <tpl fld="1" item="0"/>
          <tpl fld="6" item="16"/>
          <tpl fld="2" item="1"/>
          <tpl fld="7" item="0"/>
          <tpl hier="51" item="4294967295"/>
        </tpls>
      </n>
      <n v="92000" in="0" bc="00B4F0FF" fc="00008000">
        <tpls c="5">
          <tpl fld="1" item="1"/>
          <tpl fld="6" item="4"/>
          <tpl fld="2" item="0"/>
          <tpl fld="7" item="0"/>
          <tpl hier="51" item="4294967295"/>
        </tpls>
      </n>
      <n v="400000" in="0" bc="00B4F0FF" fc="00008000">
        <tpls c="5">
          <tpl fld="1" item="11"/>
          <tpl fld="6" item="4"/>
          <tpl fld="2" item="0"/>
          <tpl fld="7" item="0"/>
          <tpl hier="51" item="4294967295"/>
        </tpls>
      </n>
      <n v="1232200" in="0" bc="00B4F0FF" fc="00008000">
        <tpls c="5">
          <tpl fld="1" item="6"/>
          <tpl fld="6" item="5"/>
          <tpl fld="2" item="0"/>
          <tpl fld="7" item="0"/>
          <tpl hier="51" item="4294967295"/>
        </tpls>
      </n>
      <n v="882414220" in="0" bc="00B4F0FF" fc="00008000">
        <tpls c="5">
          <tpl fld="1" item="18"/>
          <tpl fld="5" item="1"/>
          <tpl fld="2" item="0"/>
          <tpl fld="7" item="0"/>
          <tpl hier="51" item="4294967295"/>
        </tpls>
      </n>
      <n v="72339890.75" in="0" bc="00B4F0FF" fc="00008000">
        <tpls c="5">
          <tpl fld="1" item="14"/>
          <tpl fld="6" item="11"/>
          <tpl fld="2" item="0"/>
          <tpl fld="7" item="0"/>
          <tpl hier="51" item="4294967295"/>
        </tpls>
      </n>
      <n v="76343" in="0" bc="00B4F0FF" fc="00008000">
        <tpls c="5">
          <tpl fld="1" item="19"/>
          <tpl fld="6" item="0"/>
          <tpl fld="2" item="1"/>
          <tpl fld="7" item="0"/>
          <tpl hier="51" item="4294967295"/>
        </tpls>
      </n>
      <n v="10647000" in="0" bc="00B4F0FF" fc="00008000">
        <tpls c="5">
          <tpl fld="1" item="19"/>
          <tpl fld="6" item="13"/>
          <tpl fld="2" item="0"/>
          <tpl fld="7" item="0"/>
          <tpl hier="51" item="4294967295"/>
        </tpls>
      </n>
      <n v="14091700" in="0" bc="00B4F0FF" fc="00008000">
        <tpls c="5">
          <tpl fld="1" item="18"/>
          <tpl fld="6" item="6"/>
          <tpl fld="2" item="1"/>
          <tpl fld="7" item="0"/>
          <tpl hier="51" item="4294967295"/>
        </tpls>
      </n>
      <n v="492515000" in="0" bc="00B4F0FF" fc="00008000">
        <tpls c="5">
          <tpl fld="1" item="0"/>
          <tpl fld="6" item="16"/>
          <tpl fld="2" item="0"/>
          <tpl fld="7" item="0"/>
          <tpl hier="51" item="4294967295"/>
        </tpls>
      </n>
      <n v="28792072" in="0" bc="00B4F0FF" fc="00008000">
        <tpls c="5">
          <tpl fld="1" item="10"/>
          <tpl fld="6" item="3"/>
          <tpl fld="2" item="1"/>
          <tpl fld="7" item="0"/>
          <tpl hier="51" item="4294967295"/>
        </tpls>
      </n>
      <n v="12845013.219999999" in="0" bc="00B4F0FF" fc="00008000">
        <tpls c="5">
          <tpl fld="1" item="11"/>
          <tpl fld="6" item="11"/>
          <tpl fld="2" item="1"/>
          <tpl fld="7" item="0"/>
          <tpl hier="51" item="4294967295"/>
        </tpls>
      </n>
      <n v="41563773.079999998" in="0" bc="00B4F0FF" fc="00008000">
        <tpls c="5">
          <tpl fld="1" item="10"/>
          <tpl fld="6" item="11"/>
          <tpl fld="2" item="1"/>
          <tpl fld="7" item="0"/>
          <tpl hier="51" item="4294967295"/>
        </tpls>
      </n>
      <n v="2811578.4300000006" in="0" bc="00B4F0FF" fc="00008000">
        <tpls c="5">
          <tpl fld="1" item="25"/>
          <tpl fld="6" item="11"/>
          <tpl fld="2" item="1"/>
          <tpl fld="7" item="0"/>
          <tpl hier="51" item="4294967295"/>
        </tpls>
      </n>
      <m in="0" bc="00B4F0FF" fc="00404040">
        <tpls c="5">
          <tpl fld="1" item="1"/>
          <tpl fld="6" item="19"/>
          <tpl fld="2" item="1"/>
          <tpl fld="7" item="0"/>
          <tpl hier="51" item="4294967295"/>
        </tpls>
      </m>
      <m in="0" bc="00B4F0FF" fc="00404040">
        <tpls c="5">
          <tpl fld="1" item="18"/>
          <tpl fld="6" item="8"/>
          <tpl fld="2" item="0"/>
          <tpl fld="7" item="0"/>
          <tpl hier="51" item="4294967295"/>
        </tpls>
      </m>
      <m in="0" bc="00B4F0FF" fc="00404040">
        <tpls c="5">
          <tpl fld="1" item="10"/>
          <tpl fld="6" item="17"/>
          <tpl fld="2" item="1"/>
          <tpl fld="7" item="0"/>
          <tpl hier="51" item="4294967295"/>
        </tpls>
      </m>
      <n v="31647361909" in="0" bc="00B4F0FF" fc="00008000">
        <tpls c="5">
          <tpl fld="1" item="3"/>
          <tpl fld="6" item="13"/>
          <tpl fld="2" item="1"/>
          <tpl fld="7" item="0"/>
          <tpl hier="51" item="4294967295"/>
        </tpls>
      </n>
      <n v="632558940" in="0" bc="00B4F0FF" fc="00008000">
        <tpls c="5">
          <tpl fld="1" item="23"/>
          <tpl fld="6" item="20"/>
          <tpl fld="2" item="0"/>
          <tpl fld="7" item="0"/>
          <tpl hier="51" item="4294967295"/>
        </tpls>
      </n>
      <n v="354943608" in="0" bc="00B4F0FF" fc="00008000">
        <tpls c="5">
          <tpl fld="1" item="1"/>
          <tpl fld="6" item="20"/>
          <tpl fld="2" item="1"/>
          <tpl fld="7" item="0"/>
          <tpl hier="51" item="4294967295"/>
        </tpls>
      </n>
      <n v="18294000" in="0" bc="00B4F0FF" fc="00008000">
        <tpls c="5">
          <tpl fld="1" item="18"/>
          <tpl fld="6" item="6"/>
          <tpl fld="2" item="0"/>
          <tpl fld="7" item="0"/>
          <tpl hier="51" item="4294967295"/>
        </tpls>
      </n>
      <n v="327615000" in="0" bc="00B4F0FF" fc="00008000">
        <tpls c="5">
          <tpl fld="1" item="2"/>
          <tpl fld="6" item="16"/>
          <tpl fld="2" item="0"/>
          <tpl fld="7" item="0"/>
          <tpl hier="51" item="4294967295"/>
        </tpls>
      </n>
      <m in="0" bc="00B4F0FF" fc="00404040">
        <tpls c="5">
          <tpl fld="1" item="10"/>
          <tpl fld="6" item="19"/>
          <tpl fld="2" item="1"/>
          <tpl fld="7" item="0"/>
          <tpl hier="51" item="4294967295"/>
        </tpls>
      </m>
      <n v="441728055" in="0" bc="00B4F0FF" fc="00008000">
        <tpls c="5">
          <tpl fld="1" item="5"/>
          <tpl fld="6" item="3"/>
          <tpl fld="2" item="1"/>
          <tpl fld="7" item="0"/>
          <tpl hier="51" item="4294967295"/>
        </tpls>
      </n>
      <m in="0" bc="00B4F0FF" fc="00404040">
        <tpls c="5">
          <tpl fld="1" item="2"/>
          <tpl fld="6" item="19"/>
          <tpl fld="2" item="1"/>
          <tpl fld="7" item="0"/>
          <tpl hier="51" item="4294967295"/>
        </tpls>
      </m>
      <n v="8674780" in="0" bc="00B4F0FF" fc="00008000">
        <tpls c="5">
          <tpl fld="1" item="0"/>
          <tpl fld="6" item="9"/>
          <tpl fld="2" item="1"/>
          <tpl fld="7" item="0"/>
          <tpl hier="51" item="4294967295"/>
        </tpls>
      </n>
      <n v="25592600" in="0" bc="00B4F0FF" fc="00008000">
        <tpls c="5">
          <tpl fld="1" item="13"/>
          <tpl fld="6" item="9"/>
          <tpl fld="2" item="1"/>
          <tpl fld="7" item="0"/>
          <tpl hier="51" item="4294967295"/>
        </tpls>
      </n>
      <n v="4239797" in="0" bc="00B4F0FF" fc="00008000">
        <tpls c="5">
          <tpl fld="1" item="23"/>
          <tpl fld="6" item="5"/>
          <tpl fld="2" item="1"/>
          <tpl fld="7" item="0"/>
          <tpl hier="51" item="4294967295"/>
        </tpls>
      </n>
      <m in="0" bc="00B4F0FF" fc="00404040">
        <tpls c="5">
          <tpl fld="1" item="25"/>
          <tpl fld="6" item="1"/>
          <tpl fld="2" item="0"/>
          <tpl fld="7" item="0"/>
          <tpl hier="51" item="4294967295"/>
        </tpls>
      </m>
      <m in="0" bc="00B4F0FF" fc="00404040">
        <tpls c="5">
          <tpl fld="1" item="6"/>
          <tpl fld="6" item="17"/>
          <tpl fld="2" item="0"/>
          <tpl fld="7" item="0"/>
          <tpl hier="51" item="4294967295"/>
        </tpls>
      </m>
      <n v="1311309296" in="0" bc="00B4F0FF" fc="00008000">
        <tpls c="5">
          <tpl fld="1" item="4"/>
          <tpl fld="6" item="5"/>
          <tpl fld="2" item="1"/>
          <tpl fld="7" item="0"/>
          <tpl hier="51" item="4294967295"/>
        </tpls>
      </n>
      <n v="4003308000" in="0" bc="00B4F0FF" fc="00008000">
        <tpls c="5">
          <tpl fld="1" item="5"/>
          <tpl fld="6" item="6"/>
          <tpl fld="2" item="0"/>
          <tpl fld="7" item="0"/>
          <tpl hier="51" item="4294967295"/>
        </tpls>
      </n>
      <m in="0" bc="00B4F0FF" fc="00404040">
        <tpls c="5">
          <tpl fld="1" item="3"/>
          <tpl fld="6" item="4"/>
          <tpl fld="2" item="1"/>
          <tpl fld="7" item="0"/>
          <tpl hier="51" item="4294967295"/>
        </tpls>
      </m>
      <n v="40479000" in="0" bc="00B4F0FF" fc="00008000">
        <tpls c="5">
          <tpl fld="1" item="13"/>
          <tpl fld="6" item="6"/>
          <tpl fld="2" item="0"/>
          <tpl fld="7" item="0"/>
          <tpl hier="51" item="4294967295"/>
        </tpls>
      </n>
      <m in="0" bc="00B4F0FF" fc="00404040">
        <tpls c="5">
          <tpl fld="1" item="4"/>
          <tpl fld="6" item="14"/>
          <tpl fld="2" item="1"/>
          <tpl fld="7" item="0"/>
          <tpl hier="51" item="4294967295"/>
        </tpls>
      </m>
      <n v="3726500" in="0" bc="00B4F0FF" fc="00008000">
        <tpls c="5">
          <tpl fld="1" item="23"/>
          <tpl fld="6" item="5"/>
          <tpl fld="2" item="0"/>
          <tpl fld="7" item="0"/>
          <tpl hier="51" item="4294967295"/>
        </tpls>
      </n>
      <n v="563181264.26999998" in="0" bc="00B4F0FF" fc="00008000">
        <tpls c="5">
          <tpl fld="1" item="0"/>
          <tpl fld="5" item="1"/>
          <tpl fld="2" item="0"/>
          <tpl fld="7" item="0"/>
          <tpl hier="51" item="4294967295"/>
        </tpls>
      </n>
      <n v="14592406.619999999" in="0" bc="00B4F0FF" fc="00008000">
        <tpls c="5">
          <tpl fld="1" item="11"/>
          <tpl fld="6" item="11"/>
          <tpl fld="2" item="0"/>
          <tpl fld="7" item="0"/>
          <tpl hier="51" item="4294967295"/>
        </tpls>
      </n>
      <m in="0" bc="00B4F0FF" fc="00404040">
        <tpls c="5">
          <tpl fld="1" item="19"/>
          <tpl fld="6" item="4"/>
          <tpl fld="2" item="1"/>
          <tpl fld="7" item="0"/>
          <tpl hier="51" item="4294967295"/>
        </tpls>
      </m>
      <n v="187844000" in="0" bc="00B4F0FF" fc="00008000">
        <tpls c="5">
          <tpl fld="1" item="14"/>
          <tpl fld="6" item="13"/>
          <tpl fld="2" item="0"/>
          <tpl fld="7" item="0"/>
          <tpl hier="51" item="4294967295"/>
        </tpls>
      </n>
      <m in="0" bc="00B4F0FF" fc="00404040">
        <tpls c="5">
          <tpl fld="1" item="6"/>
          <tpl fld="6" item="1"/>
          <tpl fld="2" item="0"/>
          <tpl fld="7" item="0"/>
          <tpl hier="51" item="4294967295"/>
        </tpls>
      </m>
      <m in="0" bc="00B4F0FF" fc="00404040">
        <tpls c="5">
          <tpl fld="1" item="18"/>
          <tpl fld="6" item="1"/>
          <tpl fld="2" item="0"/>
          <tpl fld="7" item="0"/>
          <tpl hier="51" item="4294967295"/>
        </tpls>
      </m>
      <n v="58924117" in="0" bc="00B4F0FF" fc="00008000">
        <tpls c="5">
          <tpl fld="1" item="4"/>
          <tpl fld="6" item="3"/>
          <tpl fld="2" item="1"/>
          <tpl fld="7" item="0"/>
          <tpl hier="51" item="4294967295"/>
        </tpls>
      </n>
      <m in="0" bc="00B4F0FF" fc="00404040">
        <tpls c="5">
          <tpl fld="1" item="10"/>
          <tpl fld="6" item="19"/>
          <tpl fld="2" item="0"/>
          <tpl fld="7" item="0"/>
          <tpl hier="51" item="4294967295"/>
        </tpls>
      </m>
      <n v="41187400" in="0" bc="00B4F0FF" fc="00008000">
        <tpls c="5">
          <tpl fld="1" item="19"/>
          <tpl fld="6" item="20"/>
          <tpl fld="2" item="0"/>
          <tpl fld="7" item="0"/>
          <tpl hier="51" item="4294967295"/>
        </tpls>
      </n>
      <m in="0" bc="00B4F0FF" fc="00404040">
        <tpls c="5">
          <tpl fld="1" item="2"/>
          <tpl fld="6" item="8"/>
          <tpl fld="2" item="0"/>
          <tpl fld="7" item="0"/>
          <tpl hier="51" item="4294967295"/>
        </tpls>
      </m>
      <n v="219779" in="0" bc="00B4F0FF" fc="00008000">
        <tpls c="5">
          <tpl fld="1" item="13"/>
          <tpl fld="6" item="12"/>
          <tpl fld="2" item="1"/>
          <tpl fld="7" item="0"/>
          <tpl hier="51" item="4294967295"/>
        </tpls>
      </n>
      <n v="169532" in="0" bc="00B4F0FF" fc="00008000">
        <tpls c="5">
          <tpl fld="1" item="0"/>
          <tpl fld="6" item="0"/>
          <tpl fld="2" item="1"/>
          <tpl fld="7" item="0"/>
          <tpl hier="51" item="4294967295"/>
        </tpls>
      </n>
      <m in="0" bc="00B4F0FF" fc="00404040">
        <tpls c="5">
          <tpl fld="1" item="2"/>
          <tpl fld="6" item="7"/>
          <tpl fld="2" item="0"/>
          <tpl fld="7" item="0"/>
          <tpl hier="51" item="4294967295"/>
        </tpls>
      </m>
      <n v="3522221491" in="0" bc="00B4F0FF" fc="00008000">
        <tpls c="5">
          <tpl fld="1" item="4"/>
          <tpl fld="6" item="9"/>
          <tpl fld="2" item="1"/>
          <tpl fld="7" item="0"/>
          <tpl hier="51" item="4294967295"/>
        </tpls>
      </n>
      <m in="0" bc="00B4F0FF" fc="00404040">
        <tpls c="5">
          <tpl fld="1" item="25"/>
          <tpl fld="6" item="14"/>
          <tpl fld="2" item="1"/>
          <tpl fld="7" item="0"/>
          <tpl hier="51" item="4294967295"/>
        </tpls>
      </m>
      <m in="0" bc="00B4F0FF" fc="00404040">
        <tpls c="5">
          <tpl fld="1" item="19"/>
          <tpl fld="6" item="2"/>
          <tpl fld="2" item="0"/>
          <tpl fld="7" item="0"/>
          <tpl hier="51" item="4294967295"/>
        </tpls>
      </m>
      <m in="0" bc="00B4F0FF" fc="00404040">
        <tpls c="5">
          <tpl fld="1" item="13"/>
          <tpl fld="6" item="8"/>
          <tpl fld="2" item="0"/>
          <tpl fld="7" item="0"/>
          <tpl hier="51" item="4294967295"/>
        </tpls>
      </m>
      <m in="0" bc="00B4F0FF" fc="00404040">
        <tpls c="5">
          <tpl fld="1" item="13"/>
          <tpl fld="6" item="2"/>
          <tpl fld="2" item="0"/>
          <tpl fld="7" item="0"/>
          <tpl hier="51" item="4294967295"/>
        </tpls>
      </m>
      <n v="526776" in="0" bc="00B4F0FF" fc="00008000">
        <tpls c="5">
          <tpl fld="1" item="13"/>
          <tpl fld="6" item="3"/>
          <tpl fld="2" item="1"/>
          <tpl fld="7" item="0"/>
          <tpl hier="51" item="4294967295"/>
        </tpls>
      </n>
      <n v="18311000" in="0" bc="00B4F0FF" fc="00008000">
        <tpls c="5">
          <tpl fld="1" item="2"/>
          <tpl fld="6" item="6"/>
          <tpl fld="2" item="0"/>
          <tpl fld="7" item="0"/>
          <tpl hier="51" item="4294967295"/>
        </tpls>
      </n>
      <n v="92492685.710000008" in="0" bc="00B4F0FF" fc="00008000">
        <tpls c="5">
          <tpl fld="1" item="19"/>
          <tpl fld="5" item="1"/>
          <tpl fld="2" item="0"/>
          <tpl fld="7" item="0"/>
          <tpl hier="51" item="4294967295"/>
        </tpls>
      </n>
      <m in="0" bc="00B4F0FF" fc="00404040">
        <tpls c="5">
          <tpl fld="1" item="3"/>
          <tpl fld="6" item="14"/>
          <tpl fld="2" item="0"/>
          <tpl fld="7" item="0"/>
          <tpl hier="51" item="4294967295"/>
        </tpls>
      </m>
      <n v="280482278" in="0" bc="00B4F0FF" fc="00008000">
        <tpls c="5">
          <tpl fld="1" item="10"/>
          <tpl fld="6" item="16"/>
          <tpl fld="2" item="1"/>
          <tpl fld="7" item="0"/>
          <tpl hier="51" item="4294967295"/>
        </tpls>
      </n>
      <m in="0" bc="00B4F0FF" fc="00404040">
        <tpls c="5">
          <tpl fld="1" item="13"/>
          <tpl fld="6" item="4"/>
          <tpl fld="2" item="1"/>
          <tpl fld="7" item="0"/>
          <tpl hier="51" item="4294967295"/>
        </tpls>
      </m>
      <n v="3348210725.3199997" in="0" bc="00B4F0FF" fc="00008000">
        <tpls c="5">
          <tpl fld="1" item="12"/>
          <tpl fld="5" item="1"/>
          <tpl fld="2" item="0"/>
          <tpl fld="7" item="0"/>
          <tpl hier="51" item="4294967295"/>
        </tpls>
      </n>
      <n v="-21704" in="0" bc="00B4F0FF" fc="00000080">
        <tpls c="5">
          <tpl fld="1" item="19"/>
          <tpl fld="6" item="5"/>
          <tpl fld="2" item="1"/>
          <tpl fld="7" item="0"/>
          <tpl hier="51" item="4294967295"/>
        </tpls>
      </n>
      <n v="19537000" in="0" bc="00B4F0FF" fc="00008000">
        <tpls c="5">
          <tpl fld="1" item="3"/>
          <tpl fld="6" item="12"/>
          <tpl fld="2" item="0"/>
          <tpl fld="7" item="0"/>
          <tpl hier="51" item="4294967295"/>
        </tpls>
      </n>
      <n v="34" in="0" bc="00B4F0FF" fc="00008000">
        <tpls c="5">
          <tpl fld="1" item="19"/>
          <tpl fld="6" item="12"/>
          <tpl fld="2" item="1"/>
          <tpl fld="7" item="0"/>
          <tpl hier="51" item="4294967295"/>
        </tpls>
      </n>
      <n v="3436600" in="0" bc="00B4F0FF" fc="00008000">
        <tpls c="5">
          <tpl fld="1" item="0"/>
          <tpl fld="6" item="5"/>
          <tpl fld="2" item="0"/>
          <tpl fld="7" item="0"/>
          <tpl hier="51" item="4294967295"/>
        </tpls>
      </n>
      <n v="108153000" in="0" bc="00B4F0FF" fc="00008000">
        <tpls c="5">
          <tpl fld="1" item="6"/>
          <tpl fld="6" item="13"/>
          <tpl fld="2" item="0"/>
          <tpl fld="7" item="0"/>
          <tpl hier="51" item="4294967295"/>
        </tpls>
      </n>
      <m in="0" bc="00B4F0FF" fc="00404040">
        <tpls c="5">
          <tpl fld="1" item="3"/>
          <tpl fld="6" item="14"/>
          <tpl fld="2" item="1"/>
          <tpl fld="7" item="0"/>
          <tpl hier="51" item="4294967295"/>
        </tpls>
      </m>
      <n v="0" in="0" bc="00B4F0FF" fc="00404040">
        <tpls c="5">
          <tpl fld="1" item="19"/>
          <tpl fld="6" item="12"/>
          <tpl fld="2" item="0"/>
          <tpl fld="7" item="0"/>
          <tpl hier="51" item="4294967295"/>
        </tpls>
      </n>
      <n v="902174414.68000007" in="0" bc="00B4F0FF" fc="00008000">
        <tpls c="5">
          <tpl fld="1" item="18"/>
          <tpl fld="5" item="1"/>
          <tpl fld="2" item="1"/>
          <tpl fld="7" item="0"/>
          <tpl hier="51" item="4294967295"/>
        </tpls>
      </n>
      <n v="1792300" in="0" bc="00B4F0FF" fc="00008000">
        <tpls c="5">
          <tpl fld="1" item="10"/>
          <tpl fld="6" item="5"/>
          <tpl fld="2" item="0"/>
          <tpl fld="7" item="0"/>
          <tpl hier="51" item="4294967295"/>
        </tpls>
      </n>
      <n v="272972910" in="0" bc="00B4F0FF" fc="00008000">
        <tpls c="5">
          <tpl fld="1" item="18"/>
          <tpl fld="6" item="20"/>
          <tpl fld="2" item="0"/>
          <tpl fld="7" item="0"/>
          <tpl hier="51" item="4294967295"/>
        </tpls>
      </n>
      <m in="0" bc="00B4F0FF" fc="00404040">
        <tpls c="5">
          <tpl fld="1" item="5"/>
          <tpl fld="6" item="19"/>
          <tpl fld="2" item="0"/>
          <tpl fld="7" item="0"/>
          <tpl hier="51" item="4294967295"/>
        </tpls>
      </m>
      <n v="40463630" in="0" bc="00B4F0FF" fc="00008000">
        <tpls c="5">
          <tpl fld="1" item="10"/>
          <tpl fld="6" item="20"/>
          <tpl fld="2" item="0"/>
          <tpl fld="7" item="0"/>
          <tpl hier="51" item="4294967295"/>
        </tpls>
      </n>
      <n v="505300000" in="0" bc="00B4F0FF" fc="00008000">
        <tpls c="5">
          <tpl fld="1" item="13"/>
          <tpl fld="6" item="16"/>
          <tpl fld="2" item="0"/>
          <tpl fld="7" item="0"/>
          <tpl hier="51" item="4294967295"/>
        </tpls>
      </n>
      <m in="0" bc="00B4F0FF" fc="00404040">
        <tpls c="5">
          <tpl fld="1" item="10"/>
          <tpl fld="6" item="2"/>
          <tpl fld="2" item="1"/>
          <tpl fld="7" item="0"/>
          <tpl hier="51" item="4294967295"/>
        </tpls>
      </m>
      <n v="6501156" in="0" bc="00B4F0FF" fc="00008000">
        <tpls c="5">
          <tpl fld="1" item="23"/>
          <tpl fld="6" item="3"/>
          <tpl fld="2" item="1"/>
          <tpl fld="7" item="0"/>
          <tpl hier="51" item="4294967295"/>
        </tpls>
      </n>
      <m in="0" bc="00B4F0FF" fc="00404040">
        <tpls c="5">
          <tpl fld="1" item="10"/>
          <tpl fld="6" item="4"/>
          <tpl fld="2" item="1"/>
          <tpl fld="7" item="0"/>
          <tpl hier="51" item="4294967295"/>
        </tpls>
      </m>
      <m in="0" bc="00B4F0FF" fc="00404040">
        <tpls c="5">
          <tpl fld="1" item="2"/>
          <tpl fld="6" item="14"/>
          <tpl fld="2" item="1"/>
          <tpl fld="7" item="0"/>
          <tpl hier="51" item="4294967295"/>
        </tpls>
      </m>
      <n v="660986046.69000006" in="0" bc="00B4F0FF" fc="00008000">
        <tpls c="5">
          <tpl fld="1" item="6"/>
          <tpl fld="5" item="1"/>
          <tpl fld="2" item="0"/>
          <tpl fld="7" item="0"/>
          <tpl hier="51" item="4294967295"/>
        </tpls>
      </n>
      <n v="19383783000" in="0" bc="00B4F0FF" fc="00008000">
        <tpls c="5">
          <tpl fld="1" item="4"/>
          <tpl fld="6" item="13"/>
          <tpl fld="2" item="0"/>
          <tpl fld="7" item="0"/>
          <tpl hier="51" item="4294967295"/>
        </tpls>
      </n>
      <n v="24179" in="0" bc="00B4F0FF" fc="00008000">
        <tpls c="5">
          <tpl fld="1" item="1"/>
          <tpl fld="6" item="5"/>
          <tpl fld="2" item="1"/>
          <tpl fld="7" item="0"/>
          <tpl hier="51" item="4294967295"/>
        </tpls>
      </n>
      <n v="218150050" in="0" bc="00B4F0FF" fc="00008000">
        <tpls c="5">
          <tpl fld="1" item="6"/>
          <tpl fld="6" item="20"/>
          <tpl fld="2" item="0"/>
          <tpl fld="7" item="0"/>
          <tpl hier="51" item="4294967295"/>
        </tpls>
      </n>
      <m in="0" bc="00B4F0FF" fc="00404040">
        <tpls c="5">
          <tpl fld="1" item="1"/>
          <tpl fld="6" item="14"/>
          <tpl fld="2" item="0"/>
          <tpl fld="7" item="0"/>
          <tpl hier="51" item="4294967295"/>
        </tpls>
      </m>
      <n v="790013186" in="0" bc="00B4F0FF" fc="00008000">
        <tpls c="5">
          <tpl fld="1" item="25"/>
          <tpl fld="6" item="20"/>
          <tpl fld="2" item="1"/>
          <tpl fld="7" item="0"/>
          <tpl hier="51" item="4294967295"/>
        </tpls>
      </n>
      <n v="8677936" in="0" bc="00B4F0FF" fc="00008000">
        <tpls c="5">
          <tpl fld="1" item="12"/>
          <tpl fld="6" item="5"/>
          <tpl fld="2" item="1"/>
          <tpl fld="7" item="0"/>
          <tpl hier="51" item="4294967295"/>
        </tpls>
      </n>
      <n v="959000" in="0" bc="00B4F0FF" fc="00008000">
        <tpls c="5">
          <tpl fld="1" item="18"/>
          <tpl fld="6" item="4"/>
          <tpl fld="2" item="0"/>
          <tpl fld="7" item="0"/>
          <tpl hier="51" item="4294967295"/>
        </tpls>
      </n>
      <m in="0" bc="00B4F0FF" fc="00404040">
        <tpls c="5">
          <tpl fld="1" item="10"/>
          <tpl fld="6" item="14"/>
          <tpl fld="2" item="1"/>
          <tpl fld="7" item="0"/>
          <tpl hier="51" item="4294967295"/>
        </tpls>
      </m>
      <n v="76328000" in="0" bc="00B4F0FF" fc="00008000">
        <tpls c="5">
          <tpl fld="1" item="18"/>
          <tpl fld="6" item="13"/>
          <tpl fld="2" item="0"/>
          <tpl fld="7" item="0"/>
          <tpl hier="51" item="4294967295"/>
        </tpls>
      </n>
      <n v="-1222868" in="0" bc="00B4F0FF" fc="00000080">
        <tpls c="5">
          <tpl fld="1" item="25"/>
          <tpl fld="6" item="9"/>
          <tpl fld="2" item="1"/>
          <tpl fld="7" item="0"/>
          <tpl hier="51" item="4294967295"/>
        </tpls>
      </n>
      <m in="0" bc="00B4F0FF" fc="00404040">
        <tpls c="5">
          <tpl fld="1" item="6"/>
          <tpl fld="6" item="14"/>
          <tpl fld="2" item="0"/>
          <tpl fld="7" item="0"/>
          <tpl hier="51" item="4294967295"/>
        </tpls>
      </m>
      <m in="0" bc="00B4F0FF" fc="00404040">
        <tpls c="5">
          <tpl fld="1" item="3"/>
          <tpl fld="6" item="2"/>
          <tpl fld="2" item="0"/>
          <tpl fld="7" item="0"/>
          <tpl hier="51" item="4294967295"/>
        </tpls>
      </m>
      <m in="0" bc="00B4F0FF" fc="00404040">
        <tpls c="5">
          <tpl fld="1" item="5"/>
          <tpl fld="6" item="17"/>
          <tpl fld="2" item="0"/>
          <tpl fld="7" item="0"/>
          <tpl hier="51" item="4294967295"/>
        </tpls>
      </m>
      <m in="0" bc="00B4F0FF" fc="00404040">
        <tpls c="5">
          <tpl fld="1" item="0"/>
          <tpl fld="6" item="0"/>
          <tpl fld="2" item="0"/>
          <tpl fld="7" item="0"/>
          <tpl hier="51" item="4294967295"/>
        </tpls>
      </m>
      <n v="3363000" in="0" bc="00B4F0FF" fc="00008000">
        <tpls c="5">
          <tpl fld="1" item="11"/>
          <tpl fld="6" item="13"/>
          <tpl fld="2" item="0"/>
          <tpl fld="7" item="0"/>
          <tpl hier="51" item="4294967295"/>
        </tpls>
      </n>
      <m in="0" bc="00B4F0FF" fc="00404040">
        <tpls c="5">
          <tpl fld="1" item="19"/>
          <tpl fld="6" item="17"/>
          <tpl fld="2" item="1"/>
          <tpl fld="7" item="0"/>
          <tpl hier="51" item="4294967295"/>
        </tpls>
      </m>
      <m in="0" bc="00B4F0FF" fc="00404040">
        <tpls c="5">
          <tpl fld="1" item="0"/>
          <tpl fld="6" item="1"/>
          <tpl fld="2" item="0"/>
          <tpl fld="7" item="0"/>
          <tpl hier="51" item="4294967295"/>
        </tpls>
      </m>
      <n v="129057011" in="0" bc="00B4F0FF" fc="00008000">
        <tpls c="5">
          <tpl fld="1" item="25"/>
          <tpl fld="6" item="16"/>
          <tpl fld="2" item="1"/>
          <tpl fld="7" item="0"/>
          <tpl hier="51" item="4294967295"/>
        </tpls>
      </n>
      <n v="1175322.83" in="0" bc="00B4F0FF" fc="00008000">
        <tpls c="5">
          <tpl fld="1" item="19"/>
          <tpl fld="6" item="11"/>
          <tpl fld="2" item="0"/>
          <tpl fld="7" item="0"/>
          <tpl hier="51" item="4294967295"/>
        </tpls>
      </n>
      <n v="13303000" in="0" bc="00B4F0FF" fc="00008000">
        <tpls c="5">
          <tpl fld="1" item="18"/>
          <tpl fld="6" item="3"/>
          <tpl fld="2" item="0"/>
          <tpl fld="7" item="0"/>
          <tpl hier="51" item="4294967295"/>
        </tpls>
      </n>
      <m in="0" bc="00B4F0FF" fc="00404040">
        <tpls c="5">
          <tpl fld="1" item="12"/>
          <tpl fld="6" item="17"/>
          <tpl fld="2" item="1"/>
          <tpl fld="7" item="0"/>
          <tpl hier="51" item="4294967295"/>
        </tpls>
      </m>
      <m in="0" bc="00B4F0FF" fc="00404040">
        <tpls c="5">
          <tpl fld="1" item="3"/>
          <tpl fld="6" item="17"/>
          <tpl fld="2" item="1"/>
          <tpl fld="7" item="0"/>
          <tpl hier="51" item="4294967295"/>
        </tpls>
      </m>
      <n v="855811" in="0" bc="00B4F0FF" fc="00008000">
        <tpls c="5">
          <tpl fld="1" item="23"/>
          <tpl fld="6" item="0"/>
          <tpl fld="2" item="1"/>
          <tpl fld="7" item="0"/>
          <tpl hier="51" item="4294967295"/>
        </tpls>
      </n>
      <n v="10910370645.1" in="0" bc="00B4F0FF" fc="00008000">
        <tpls c="5">
          <tpl fld="1" item="3"/>
          <tpl fld="6" item="11"/>
          <tpl fld="2" item="0"/>
          <tpl fld="7" item="0"/>
          <tpl hier="51" item="4294967295"/>
        </tpls>
      </n>
      <m in="0" bc="00B4F0FF" fc="00404040">
        <tpls c="5">
          <tpl fld="1" item="10"/>
          <tpl fld="6" item="8"/>
          <tpl fld="2" item="1"/>
          <tpl fld="7" item="0"/>
          <tpl hier="51" item="4294967295"/>
        </tpls>
      </m>
      <n v="606570503.07999992" in="0" bc="00B4F0FF" fc="00008000">
        <tpls c="5">
          <tpl fld="1" item="10"/>
          <tpl fld="5" item="1"/>
          <tpl fld="2" item="1"/>
          <tpl fld="7" item="0"/>
          <tpl hier="51" item="4294967295"/>
        </tpls>
      </n>
      <m in="0" bc="00B4F0FF" fc="00404040">
        <tpls c="5">
          <tpl fld="1" item="25"/>
          <tpl fld="6" item="19"/>
          <tpl fld="2" item="0"/>
          <tpl fld="7" item="0"/>
          <tpl hier="51" item="4294967295"/>
        </tpls>
      </m>
      <n v="1132000" in="0" bc="00B4F0FF" fc="00008000">
        <tpls c="5">
          <tpl fld="1" item="19"/>
          <tpl fld="6" item="6"/>
          <tpl fld="2" item="0"/>
          <tpl fld="7" item="0"/>
          <tpl hier="51" item="4294967295"/>
        </tpls>
      </n>
      <n v="3910048" in="0" bc="00B4F0FF" fc="00008000">
        <tpls c="5">
          <tpl fld="1" item="25"/>
          <tpl fld="6" item="1"/>
          <tpl fld="2" item="1"/>
          <tpl fld="7" item="0"/>
          <tpl hier="51" item="4294967295"/>
        </tpls>
      </n>
      <m in="0" bc="00B4F0FF" fc="00404040">
        <tpls c="5">
          <tpl fld="1" item="13"/>
          <tpl fld="6" item="2"/>
          <tpl fld="2" item="1"/>
          <tpl fld="7" item="0"/>
          <tpl hier="51" item="4294967295"/>
        </tpls>
      </m>
      <n v="509820901" in="0" bc="00B4F0FF" fc="00008000">
        <tpls c="5">
          <tpl fld="1" item="13"/>
          <tpl fld="6" item="16"/>
          <tpl fld="2" item="1"/>
          <tpl fld="7" item="0"/>
          <tpl hier="51" item="4294967295"/>
        </tpls>
      </n>
      <m in="0" bc="00B4F0FF" fc="00404040">
        <tpls c="5">
          <tpl fld="1" item="4"/>
          <tpl fld="6" item="7"/>
          <tpl fld="2" item="1"/>
          <tpl fld="7" item="0"/>
          <tpl hier="51" item="4294967295"/>
        </tpls>
      </m>
      <n v="38482994.409999996" in="0" bc="00B4F0FF" fc="00008000">
        <tpls c="5">
          <tpl fld="1" item="10"/>
          <tpl fld="6" item="11"/>
          <tpl fld="2" item="0"/>
          <tpl fld="7" item="0"/>
          <tpl hier="51" item="4294967295"/>
        </tpls>
      </n>
      <n v="355621881371" in="0" bc="00B4F0FF" fc="00008000">
        <tpls c="5">
          <tpl fld="1" item="3"/>
          <tpl fld="6" item="20"/>
          <tpl fld="2" item="1"/>
          <tpl fld="7" item="0"/>
          <tpl hier="51" item="4294967295"/>
        </tpls>
      </n>
      <n v="222000" in="0" bc="00B4F0FF" fc="00008000">
        <tpls c="5">
          <tpl fld="1" item="10"/>
          <tpl fld="6" item="12"/>
          <tpl fld="2" item="0"/>
          <tpl fld="7" item="0"/>
          <tpl hier="51" item="4294967295"/>
        </tpls>
      </n>
      <m in="0" bc="00B4F0FF" fc="00404040">
        <tpls c="5">
          <tpl fld="1" item="2"/>
          <tpl fld="6" item="8"/>
          <tpl fld="2" item="1"/>
          <tpl fld="7" item="0"/>
          <tpl hier="51" item="4294967295"/>
        </tpls>
      </m>
      <m in="0" bc="00B4F0FF" fc="00404040">
        <tpls c="5">
          <tpl fld="1" item="19"/>
          <tpl fld="6" item="8"/>
          <tpl fld="2" item="1"/>
          <tpl fld="7" item="0"/>
          <tpl hier="51" item="4294967295"/>
        </tpls>
      </m>
      <n v="1833482" in="0" bc="00B4F0FF" fc="00008000">
        <tpls c="5">
          <tpl fld="1" item="10"/>
          <tpl fld="6" item="5"/>
          <tpl fld="2" item="1"/>
          <tpl fld="7" item="0"/>
          <tpl hier="51" item="4294967295"/>
        </tpls>
      </n>
      <n v="813362.88" in="0" bc="00B4F0FF" fc="00008000">
        <tpls c="5">
          <tpl fld="1" item="19"/>
          <tpl fld="6" item="9"/>
          <tpl fld="2" item="0"/>
          <tpl fld="7" item="0"/>
          <tpl hier="51" item="4294967295"/>
        </tpls>
      </n>
      <n v="482284579" in="0" bc="00B4F0FF" fc="00008000">
        <tpls c="5">
          <tpl fld="1" item="14"/>
          <tpl fld="6" item="20"/>
          <tpl fld="2" item="1"/>
          <tpl fld="7" item="0"/>
          <tpl hier="51" item="4294967295"/>
        </tpls>
      </n>
      <m in="0" bc="00B4F0FF" fc="00404040">
        <tpls c="5">
          <tpl fld="1" item="18"/>
          <tpl fld="6" item="0"/>
          <tpl fld="2" item="0"/>
          <tpl fld="7" item="0"/>
          <tpl hier="51" item="4294967295"/>
        </tpls>
      </m>
      <n v="1114052728.79" in="0" bc="00B4F0FF" fc="00008000">
        <tpls c="5">
          <tpl fld="1" item="2"/>
          <tpl fld="5" item="1"/>
          <tpl fld="2" item="1"/>
          <tpl fld="7" item="0"/>
          <tpl hier="51" item="4294967295"/>
        </tpls>
      </n>
      <m in="0" bc="00B4F0FF" fc="00404040">
        <tpls c="5">
          <tpl fld="1" item="0"/>
          <tpl fld="6" item="7"/>
          <tpl fld="2" item="1"/>
          <tpl fld="7" item="0"/>
          <tpl hier="51" item="4294967295"/>
        </tpls>
      </m>
      <n v="51312608.480000004" in="0" bc="00B4F0FF" fc="00008000">
        <tpls c="5">
          <tpl fld="1" item="13"/>
          <tpl fld="6" item="11"/>
          <tpl fld="2" item="0"/>
          <tpl fld="7" item="0"/>
          <tpl hier="51" item="4294967295"/>
        </tpls>
      </n>
      <m in="0" bc="00B4F0FF" fc="00404040">
        <tpls c="5">
          <tpl fld="1" item="5"/>
          <tpl fld="6" item="14"/>
          <tpl fld="2" item="0"/>
          <tpl fld="7" item="0"/>
          <tpl hier="51" item="4294967295"/>
        </tpls>
      </m>
      <m in="0" bc="00B4F0FF" fc="00404040">
        <tpls c="5">
          <tpl fld="1" item="14"/>
          <tpl fld="6" item="4"/>
          <tpl fld="2" item="1"/>
          <tpl fld="7" item="0"/>
          <tpl hier="51" item="4294967295"/>
        </tpls>
      </m>
      <n v="3127000" in="0" bc="00B4F0FF" fc="00008000">
        <tpls c="5">
          <tpl fld="1" item="13"/>
          <tpl fld="6" item="5"/>
          <tpl fld="2" item="0"/>
          <tpl fld="7" item="0"/>
          <tpl hier="51" item="4294967295"/>
        </tpls>
      </n>
      <n v="32807105" in="0" bc="00B4F0FF" fc="00008000">
        <tpls c="5">
          <tpl fld="1" item="12"/>
          <tpl fld="6" item="3"/>
          <tpl fld="2" item="1"/>
          <tpl fld="7" item="0"/>
          <tpl hier="51" item="4294967295"/>
        </tpls>
      </n>
      <n v="171411319" in="0" bc="00B4F0FF" fc="00008000">
        <tpls c="5">
          <tpl fld="1" item="11"/>
          <tpl fld="6" item="16"/>
          <tpl fld="2" item="1"/>
          <tpl fld="7" item="0"/>
          <tpl hier="51" item="4294967295"/>
        </tpls>
      </n>
      <n v="1169308" in="0" bc="00B4F0FF" fc="00008000">
        <tpls c="5">
          <tpl fld="1" item="6"/>
          <tpl fld="6" item="5"/>
          <tpl fld="2" item="1"/>
          <tpl fld="7" item="0"/>
          <tpl hier="51" item="4294967295"/>
        </tpls>
      </n>
      <n v="4865923000" in="0" bc="00B4F0FF" fc="00008000">
        <tpls c="5">
          <tpl fld="1" item="3"/>
          <tpl fld="6" item="6"/>
          <tpl fld="2" item="0"/>
          <tpl fld="7" item="0"/>
          <tpl hier="51" item="4294967295"/>
        </tpls>
      </n>
      <n v="17038000" in="0" bc="00B4F0FF" fc="00008000">
        <tpls c="5">
          <tpl fld="1" item="6"/>
          <tpl fld="6" item="6"/>
          <tpl fld="2" item="0"/>
          <tpl fld="7" item="0"/>
          <tpl hier="51" item="4294967295"/>
        </tpls>
      </n>
      <m in="0" bc="00B4F0FF" fc="00404040">
        <tpls c="5">
          <tpl fld="1" item="1"/>
          <tpl fld="6" item="4"/>
          <tpl fld="2" item="1"/>
          <tpl fld="7" item="0"/>
          <tpl hier="51" item="4294967295"/>
        </tpls>
      </m>
      <m in="0" bc="00B4F0FF" fc="00404040">
        <tpls c="5">
          <tpl fld="1" item="25"/>
          <tpl fld="6" item="4"/>
          <tpl fld="2" item="1"/>
          <tpl fld="7" item="0"/>
          <tpl hier="51" item="4294967295"/>
        </tpls>
      </m>
      <m in="0" bc="00B4F0FF" fc="00404040">
        <tpls c="5">
          <tpl fld="1" item="4"/>
          <tpl fld="6" item="4"/>
          <tpl fld="2" item="1"/>
          <tpl fld="7" item="0"/>
          <tpl hier="51" item="4294967295"/>
        </tpls>
      </m>
      <m in="0" bc="00B4F0FF" fc="00404040">
        <tpls c="5">
          <tpl fld="1" item="0"/>
          <tpl fld="6" item="4"/>
          <tpl fld="2" item="1"/>
          <tpl fld="7" item="0"/>
          <tpl hier="51" item="4294967295"/>
        </tpls>
      </m>
      <m in="0" bc="00B4F0FF" fc="00404040">
        <tpls c="5">
          <tpl fld="1" item="13"/>
          <tpl fld="6" item="19"/>
          <tpl fld="2" item="1"/>
          <tpl fld="7" item="0"/>
          <tpl hier="51" item="4294967295"/>
        </tpls>
      </m>
      <m in="0" bc="00B4F0FF" fc="00404040">
        <tpls c="5">
          <tpl fld="1" item="14"/>
          <tpl fld="6" item="19"/>
          <tpl fld="2" item="1"/>
          <tpl fld="7" item="0"/>
          <tpl hier="51" item="4294967295"/>
        </tpls>
      </m>
      <m in="0" bc="00B4F0FF" fc="00404040">
        <tpls c="5">
          <tpl fld="1" item="0"/>
          <tpl fld="6" item="19"/>
          <tpl fld="2" item="1"/>
          <tpl fld="7" item="0"/>
          <tpl hier="51" item="4294967295"/>
        </tpls>
      </m>
      <n v="175544212" in="0" bc="00B4F0FF" fc="00008000">
        <tpls c="5">
          <tpl fld="1" item="14"/>
          <tpl fld="6" item="13"/>
          <tpl fld="2" item="1"/>
          <tpl fld="7" item="0"/>
          <tpl hier="51" item="4294967295"/>
        </tpls>
      </n>
      <n v="1011331" in="0" bc="00B4F0FF" fc="00008000">
        <tpls c="5">
          <tpl fld="1" item="11"/>
          <tpl fld="6" item="13"/>
          <tpl fld="2" item="1"/>
          <tpl fld="7" item="0"/>
          <tpl hier="51" item="4294967295"/>
        </tpls>
      </n>
      <n v="27037425000" in="0" bc="00B4F0FF" fc="00008000">
        <tpls c="5">
          <tpl fld="1" item="3"/>
          <tpl fld="6" item="13"/>
          <tpl fld="2" item="0"/>
          <tpl fld="7" item="0"/>
          <tpl hier="51" item="4294967295"/>
        </tpls>
      </n>
      <n v="31599000" in="0" bc="00B4F0FF" fc="00008000">
        <tpls c="5">
          <tpl fld="1" item="1"/>
          <tpl fld="6" item="13"/>
          <tpl fld="2" item="0"/>
          <tpl fld="7" item="0"/>
          <tpl hier="51" item="4294967295"/>
        </tpls>
      </n>
      <n v="45311489.25" in="0" bc="00B4F0FF" fc="00008000">
        <tpls c="5">
          <tpl fld="1" item="14"/>
          <tpl fld="6" item="9"/>
          <tpl fld="2" item="1"/>
          <tpl fld="7" item="0"/>
          <tpl hier="51" item="4294967295"/>
        </tpls>
      </n>
      <n v="24744446" in="0" bc="00B4F0FF" fc="00008000">
        <tpls c="5">
          <tpl fld="1" item="10"/>
          <tpl fld="6" item="9"/>
          <tpl fld="2" item="1"/>
          <tpl fld="7" item="0"/>
          <tpl hier="51" item="4294967295"/>
        </tpls>
      </n>
      <n v="11838160" in="0" bc="00B4F0FF" fc="00008000">
        <tpls c="5">
          <tpl fld="1" item="6"/>
          <tpl fld="6" item="9"/>
          <tpl fld="2" item="1"/>
          <tpl fld="7" item="0"/>
          <tpl hier="51" item="4294967295"/>
        </tpls>
      </n>
      <n v="30007827" in="0" bc="00B4F0FF" fc="00008000">
        <tpls c="5">
          <tpl fld="1" item="2"/>
          <tpl fld="6" item="9"/>
          <tpl fld="2" item="1"/>
          <tpl fld="7" item="0"/>
          <tpl hier="51" item="4294967295"/>
        </tpls>
      </n>
      <n v="1080007500" in="0" bc="00B4F0FF" fc="00008000">
        <tpls c="5">
          <tpl fld="1" item="4"/>
          <tpl fld="6" item="5"/>
          <tpl fld="2" item="0"/>
          <tpl fld="7" item="0"/>
          <tpl hier="51" item="4294967295"/>
        </tpls>
      </n>
      <n v="724500" in="0" bc="00B4F0FF" fc="00008000">
        <tpls c="5">
          <tpl fld="1" item="11"/>
          <tpl fld="6" item="5"/>
          <tpl fld="2" item="0"/>
          <tpl fld="7" item="0"/>
          <tpl hier="51" item="4294967295"/>
        </tpls>
      </n>
      <n v="179600" in="0" bc="00B4F0FF" fc="00008000">
        <tpls c="5">
          <tpl fld="1" item="19"/>
          <tpl fld="6" item="5"/>
          <tpl fld="2" item="0"/>
          <tpl fld="7" item="0"/>
          <tpl hier="51" item="4294967295"/>
        </tpls>
      </n>
      <n v="2576500" in="0" bc="00B4F0FF" fc="00008000">
        <tpls c="5">
          <tpl fld="1" item="18"/>
          <tpl fld="6" item="5"/>
          <tpl fld="2" item="0"/>
          <tpl fld="7" item="0"/>
          <tpl hier="51" item="4294967295"/>
        </tpls>
      </n>
      <m in="0" bc="00B4F0FF" fc="00404040">
        <tpls c="5">
          <tpl fld="1" item="25"/>
          <tpl fld="6" item="2"/>
          <tpl fld="2" item="1"/>
          <tpl fld="7" item="0"/>
          <tpl hier="51" item="4294967295"/>
        </tpls>
      </m>
      <m in="0" bc="00B4F0FF" fc="00404040">
        <tpls c="5">
          <tpl fld="1" item="12"/>
          <tpl fld="6" item="2"/>
          <tpl fld="2" item="1"/>
          <tpl fld="7" item="0"/>
          <tpl hier="51" item="4294967295"/>
        </tpls>
      </m>
      <m in="0" bc="00B4F0FF" fc="00404040">
        <tpls c="5">
          <tpl fld="1" item="4"/>
          <tpl fld="6" item="2"/>
          <tpl fld="2" item="1"/>
          <tpl fld="7" item="0"/>
          <tpl hier="51" item="4294967295"/>
        </tpls>
      </m>
      <m in="0" bc="00B4F0FF" fc="00404040">
        <tpls c="5">
          <tpl fld="1" item="23"/>
          <tpl fld="6" item="2"/>
          <tpl fld="2" item="1"/>
          <tpl fld="7" item="0"/>
          <tpl hier="51" item="4294967295"/>
        </tpls>
      </m>
      <m in="0" bc="00B4F0FF" fc="00404040">
        <tpls c="5">
          <tpl fld="1" item="18"/>
          <tpl fld="6" item="2"/>
          <tpl fld="2" item="1"/>
          <tpl fld="7" item="0"/>
          <tpl hier="51" item="4294967295"/>
        </tpls>
      </m>
      <m in="0" bc="00B4F0FF" fc="00404040">
        <tpls c="5">
          <tpl fld="1" item="1"/>
          <tpl fld="6" item="2"/>
          <tpl fld="2" item="1"/>
          <tpl fld="7" item="0"/>
          <tpl hier="51" item="4294967295"/>
        </tpls>
      </m>
      <m in="0" bc="00B4F0FF" fc="00404040">
        <tpls c="5">
          <tpl fld="1" item="3"/>
          <tpl fld="6" item="2"/>
          <tpl fld="2" item="1"/>
          <tpl fld="7" item="0"/>
          <tpl hier="51" item="4294967295"/>
        </tpls>
      </m>
      <n v="3366809" in="0" bc="00B4F0FF" fc="00008000">
        <tpls c="5">
          <tpl fld="1" item="25"/>
          <tpl fld="6" item="3"/>
          <tpl fld="2" item="1"/>
          <tpl fld="7" item="0"/>
          <tpl hier="51" item="4294967295"/>
        </tpls>
      </n>
      <n v="14359078" in="0" bc="00B4F0FF" fc="00008000">
        <tpls c="5">
          <tpl fld="1" item="18"/>
          <tpl fld="6" item="3"/>
          <tpl fld="2" item="1"/>
          <tpl fld="7" item="0"/>
          <tpl hier="51" item="4294967295"/>
        </tpls>
      </n>
      <n v="731336913" in="0" bc="00B4F0FF" fc="00008000">
        <tpls c="5">
          <tpl fld="1" item="3"/>
          <tpl fld="6" item="3"/>
          <tpl fld="2" item="1"/>
          <tpl fld="7" item="0"/>
          <tpl hier="51" item="4294967295"/>
        </tpls>
      </n>
      <n v="26305949" in="0" bc="00B4F0FF" fc="00008000">
        <tpls c="5">
          <tpl fld="1" item="14"/>
          <tpl fld="6" item="3"/>
          <tpl fld="2" item="1"/>
          <tpl fld="7" item="0"/>
          <tpl hier="51" item="4294967295"/>
        </tpls>
      </n>
      <n v="29573374" in="0" bc="00B4F0FF" fc="00008000">
        <tpls c="5">
          <tpl fld="1" item="2"/>
          <tpl fld="6" item="3"/>
          <tpl fld="2" item="1"/>
          <tpl fld="7" item="0"/>
          <tpl hier="51" item="4294967295"/>
        </tpls>
      </n>
      <n v="8171371" in="0" bc="00B4F0FF" fc="00008000">
        <tpls c="5">
          <tpl fld="1" item="6"/>
          <tpl fld="6" item="3"/>
          <tpl fld="2" item="1"/>
          <tpl fld="7" item="0"/>
          <tpl hier="51" item="4294967295"/>
        </tpls>
      </n>
      <n v="3775500" in="0" bc="00B4F0FF" fc="00008000">
        <tpls c="5">
          <tpl fld="1" item="11"/>
          <tpl fld="6" item="3"/>
          <tpl fld="2" item="1"/>
          <tpl fld="7" item="0"/>
          <tpl hier="51" item="4294967295"/>
        </tpls>
      </n>
      <n v="781302" in="0" bc="00B4F0FF" fc="00008000">
        <tpls c="5">
          <tpl fld="1" item="1"/>
          <tpl fld="6" item="3"/>
          <tpl fld="2" item="1"/>
          <tpl fld="7" item="0"/>
          <tpl hier="51" item="4294967295"/>
        </tpls>
      </n>
      <m in="0" bc="00B4F0FF" fc="00404040">
        <tpls c="5">
          <tpl fld="1" item="23"/>
          <tpl fld="6" item="8"/>
          <tpl fld="2" item="1"/>
          <tpl fld="7" item="0"/>
          <tpl hier="51" item="4294967295"/>
        </tpls>
      </m>
      <m in="0" bc="00B4F0FF" fc="00404040">
        <tpls c="5">
          <tpl fld="1" item="5"/>
          <tpl fld="6" item="8"/>
          <tpl fld="2" item="1"/>
          <tpl fld="7" item="0"/>
          <tpl hier="51" item="4294967295"/>
        </tpls>
      </m>
      <m in="0" bc="00B4F0FF" fc="00404040">
        <tpls c="5">
          <tpl fld="1" item="11"/>
          <tpl fld="6" item="8"/>
          <tpl fld="2" item="1"/>
          <tpl fld="7" item="0"/>
          <tpl hier="51" item="4294967295"/>
        </tpls>
      </m>
      <m in="0" bc="00B4F0FF" fc="00404040">
        <tpls c="5">
          <tpl fld="1" item="6"/>
          <tpl fld="6" item="8"/>
          <tpl fld="2" item="1"/>
          <tpl fld="7" item="0"/>
          <tpl hier="51" item="4294967295"/>
        </tpls>
      </m>
      <m in="0" bc="00B4F0FF" fc="00404040">
        <tpls c="5">
          <tpl fld="1" item="4"/>
          <tpl fld="6" item="8"/>
          <tpl fld="2" item="1"/>
          <tpl fld="7" item="0"/>
          <tpl hier="51" item="4294967295"/>
        </tpls>
      </m>
      <m in="0" bc="00B4F0FF" fc="00404040">
        <tpls c="5">
          <tpl fld="1" item="18"/>
          <tpl fld="6" item="8"/>
          <tpl fld="2" item="1"/>
          <tpl fld="7" item="0"/>
          <tpl hier="51" item="4294967295"/>
        </tpls>
      </m>
      <m in="0" bc="00B4F0FF" fc="00404040">
        <tpls c="5">
          <tpl fld="1" item="25"/>
          <tpl fld="6" item="8"/>
          <tpl fld="2" item="1"/>
          <tpl fld="7" item="0"/>
          <tpl hier="51" item="4294967295"/>
        </tpls>
      </m>
      <m in="0" bc="00B4F0FF" fc="00404040">
        <tpls c="5">
          <tpl fld="1" item="3"/>
          <tpl fld="6" item="8"/>
          <tpl fld="2" item="1"/>
          <tpl fld="7" item="0"/>
          <tpl hier="51" item="4294967295"/>
        </tpls>
      </m>
      <n v="585821101.92999995" in="0" bc="00B4F0FF" fc="00008000">
        <tpls c="5">
          <tpl fld="1" item="10"/>
          <tpl fld="5" item="1"/>
          <tpl fld="2" item="0"/>
          <tpl fld="7" item="0"/>
          <tpl hier="51" item="4294967295"/>
        </tpls>
      </n>
      <n v="727493208.08999979" in="0" bc="00B4F0FF" fc="00008000">
        <tpls c="5">
          <tpl fld="1" item="25"/>
          <tpl fld="5" item="1"/>
          <tpl fld="2" item="0"/>
          <tpl fld="7" item="0"/>
          <tpl hier="51" item="4294967295"/>
        </tpls>
      </n>
      <n v="1343701360.3700001" in="0" bc="00B4F0FF" fc="00008000">
        <tpls c="5">
          <tpl fld="1" item="23"/>
          <tpl fld="5" item="1"/>
          <tpl fld="2" item="0"/>
          <tpl fld="7" item="0"/>
          <tpl hier="51" item="4294967295"/>
        </tpls>
      </n>
      <n v="1912016679.24" in="0" bc="00B4F0FF" fc="00008000">
        <tpls c="5">
          <tpl fld="1" item="14"/>
          <tpl fld="5" item="1"/>
          <tpl fld="2" item="0"/>
          <tpl fld="7" item="0"/>
          <tpl hier="51" item="4294967295"/>
        </tpls>
      </n>
      <n v="368616412.55000001" in="0" bc="00B4F0FF" fc="00008000">
        <tpls c="5">
          <tpl fld="1" item="11"/>
          <tpl fld="5" item="1"/>
          <tpl fld="2" item="0"/>
          <tpl fld="7" item="0"/>
          <tpl hier="51" item="4294967295"/>
        </tpls>
      </n>
      <n v="1064852072.28" in="0" bc="00B4F0FF" fc="00008000">
        <tpls c="5">
          <tpl fld="1" item="2"/>
          <tpl fld="5" item="1"/>
          <tpl fld="2" item="0"/>
          <tpl fld="7" item="0"/>
          <tpl hier="51" item="4294967295"/>
        </tpls>
      </n>
      <n v="138944647851.03003" in="0" bc="00B4F0FF" fc="00008000">
        <tpls c="5">
          <tpl fld="1" item="5"/>
          <tpl fld="5" item="1"/>
          <tpl fld="2" item="0"/>
          <tpl fld="7" item="0"/>
          <tpl hier="51" item="4294967295"/>
        </tpls>
      </n>
      <n v="27328539" in="0" bc="00B4F0FF" fc="00008000">
        <tpls c="5">
          <tpl fld="1" item="10"/>
          <tpl fld="6" item="20"/>
          <tpl fld="2" item="1"/>
          <tpl fld="7" item="0"/>
          <tpl hier="51" item="4294967295"/>
        </tpls>
      </n>
      <n v="66333119196" in="0" bc="00B4F0FF" fc="00008000">
        <tpls c="5">
          <tpl fld="1" item="4"/>
          <tpl fld="6" item="20"/>
          <tpl fld="2" item="1"/>
          <tpl fld="7" item="0"/>
          <tpl hier="51" item="4294967295"/>
        </tpls>
      </n>
      <n v="264599454" in="0" bc="00B4F0FF" fc="00008000">
        <tpls c="5">
          <tpl fld="1" item="18"/>
          <tpl fld="6" item="20"/>
          <tpl fld="2" item="1"/>
          <tpl fld="7" item="0"/>
          <tpl hier="51" item="4294967295"/>
        </tpls>
      </n>
      <n v="53600105" in="0" bc="00B4F0FF" fc="00008000">
        <tpls c="5">
          <tpl fld="1" item="19"/>
          <tpl fld="6" item="20"/>
          <tpl fld="2" item="1"/>
          <tpl fld="7" item="0"/>
          <tpl hier="51" item="4294967295"/>
        </tpls>
      </n>
      <n v="526574330" in="0" bc="00B4F0FF" fc="00008000">
        <tpls c="5">
          <tpl fld="1" item="13"/>
          <tpl fld="6" item="20"/>
          <tpl fld="2" item="1"/>
          <tpl fld="7" item="0"/>
          <tpl hier="51" item="4294967295"/>
        </tpls>
      </n>
      <n v="14991438" in="0" bc="00B4F0FF" fc="00008000">
        <tpls c="5">
          <tpl fld="1" item="11"/>
          <tpl fld="6" item="20"/>
          <tpl fld="2" item="1"/>
          <tpl fld="7" item="0"/>
          <tpl hier="51" item="4294967295"/>
        </tpls>
      </n>
      <m in="0" bc="00B4F0FF" fc="00404040">
        <tpls c="5">
          <tpl fld="1" item="19"/>
          <tpl fld="6" item="19"/>
          <tpl fld="2" item="0"/>
          <tpl fld="7" item="0"/>
          <tpl hier="51" item="4294967295"/>
        </tpls>
      </m>
      <m in="0" bc="00B4F0FF" fc="00404040">
        <tpls c="5">
          <tpl fld="1" item="13"/>
          <tpl fld="6" item="19"/>
          <tpl fld="2" item="0"/>
          <tpl fld="7" item="0"/>
          <tpl hier="51" item="4294967295"/>
        </tpls>
      </m>
      <m in="0" bc="00B4F0FF" fc="00404040">
        <tpls c="5">
          <tpl fld="1" item="1"/>
          <tpl fld="6" item="19"/>
          <tpl fld="2" item="0"/>
          <tpl fld="7" item="0"/>
          <tpl hier="51" item="4294967295"/>
        </tpls>
      </m>
      <m in="0" bc="00B4F0FF" fc="00404040">
        <tpls c="5">
          <tpl fld="1" item="6"/>
          <tpl fld="6" item="19"/>
          <tpl fld="2" item="0"/>
          <tpl fld="7" item="0"/>
          <tpl hier="51" item="4294967295"/>
        </tpls>
      </m>
      <m in="0" bc="00B4F0FF" fc="00404040">
        <tpls c="5">
          <tpl fld="1" item="0"/>
          <tpl fld="6" item="19"/>
          <tpl fld="2" item="0"/>
          <tpl fld="7" item="0"/>
          <tpl hier="51" item="4294967295"/>
        </tpls>
      </m>
      <m in="0" bc="00B4F0FF" fc="00404040">
        <tpls c="5">
          <tpl fld="1" item="4"/>
          <tpl fld="6" item="19"/>
          <tpl fld="2" item="0"/>
          <tpl fld="7" item="0"/>
          <tpl hier="51" item="4294967295"/>
        </tpls>
      </m>
      <m in="0" bc="00B4F0FF" fc="00404040">
        <tpls c="5">
          <tpl fld="1" item="11"/>
          <tpl fld="6" item="19"/>
          <tpl fld="2" item="0"/>
          <tpl fld="7" item="0"/>
          <tpl hier="51" item="4294967295"/>
        </tpls>
      </m>
      <m in="0" bc="00B4F0FF" fc="00404040">
        <tpls c="5">
          <tpl fld="1" item="2"/>
          <tpl fld="6" item="19"/>
          <tpl fld="2" item="0"/>
          <tpl fld="7" item="0"/>
          <tpl hier="51" item="4294967295"/>
        </tpls>
      </m>
      <m in="0" bc="00B4F0FF" fc="00404040">
        <tpls c="5">
          <tpl fld="1" item="18"/>
          <tpl fld="6" item="19"/>
          <tpl fld="2" item="0"/>
          <tpl fld="7" item="0"/>
          <tpl hier="51" item="4294967295"/>
        </tpls>
      </m>
      <m in="0" bc="00B4F0FF" fc="00404040">
        <tpls c="5">
          <tpl fld="1" item="23"/>
          <tpl fld="6" item="19"/>
          <tpl fld="2" item="0"/>
          <tpl fld="7" item="0"/>
          <tpl hier="51" item="4294967295"/>
        </tpls>
      </m>
      <n v="43102670.079999998" in="0" bc="00B4F0FF" fc="00008000">
        <tpls c="5">
          <tpl fld="1" item="2"/>
          <tpl fld="6" item="11"/>
          <tpl fld="2" item="0"/>
          <tpl fld="7" item="0"/>
          <tpl hier="51" item="4294967295"/>
        </tpls>
      </n>
      <n v="4066249846.5600004" in="0" bc="00B4F0FF" fc="00008000">
        <tpls c="5">
          <tpl fld="1" item="5"/>
          <tpl fld="6" item="11"/>
          <tpl fld="2" item="0"/>
          <tpl fld="7" item="0"/>
          <tpl hier="51" item="4294967295"/>
        </tpls>
      </n>
      <n v="15778960.83" in="0" bc="00B4F0FF" fc="00008000">
        <tpls c="5">
          <tpl fld="1" item="0"/>
          <tpl fld="6" item="11"/>
          <tpl fld="2" item="0"/>
          <tpl fld="7" item="0"/>
          <tpl hier="51" item="4294967295"/>
        </tpls>
      </n>
      <n v="35112850.280000001" in="0" bc="00B4F0FF" fc="00008000">
        <tpls c="5">
          <tpl fld="1" item="18"/>
          <tpl fld="6" item="11"/>
          <tpl fld="2" item="0"/>
          <tpl fld="7" item="0"/>
          <tpl hier="51" item="4294967295"/>
        </tpls>
      </n>
      <n v="4619675.67" in="0" bc="00B4F0FF" fc="00008000">
        <tpls c="5">
          <tpl fld="1" item="1"/>
          <tpl fld="6" item="11"/>
          <tpl fld="2" item="0"/>
          <tpl fld="7" item="0"/>
          <tpl hier="51" item="4294967295"/>
        </tpls>
      </n>
      <n v="6386796.5500000007" in="0" bc="00B4F0FF" fc="00008000">
        <tpls c="5">
          <tpl fld="1" item="25"/>
          <tpl fld="6" item="11"/>
          <tpl fld="2" item="0"/>
          <tpl fld="7" item="0"/>
          <tpl hier="51" item="4294967295"/>
        </tpls>
      </n>
      <m in="0" bc="00B4F0FF" fc="00404040">
        <tpls c="5">
          <tpl fld="1" item="4"/>
          <tpl fld="6" item="14"/>
          <tpl fld="2" item="0"/>
          <tpl fld="7" item="0"/>
          <tpl hier="51" item="4294967295"/>
        </tpls>
      </m>
      <m in="0" bc="00B4F0FF" fc="00404040">
        <tpls c="5">
          <tpl fld="1" item="23"/>
          <tpl fld="6" item="14"/>
          <tpl fld="2" item="0"/>
          <tpl fld="7" item="0"/>
          <tpl hier="51" item="4294967295"/>
        </tpls>
      </m>
      <m in="0" bc="00B4F0FF" fc="00404040">
        <tpls c="5">
          <tpl fld="1" item="0"/>
          <tpl fld="6" item="14"/>
          <tpl fld="2" item="0"/>
          <tpl fld="7" item="0"/>
          <tpl hier="51" item="4294967295"/>
        </tpls>
      </m>
      <m in="0" bc="00B4F0FF" fc="00404040">
        <tpls c="5">
          <tpl fld="1" item="12"/>
          <tpl fld="6" item="14"/>
          <tpl fld="2" item="0"/>
          <tpl fld="7" item="0"/>
          <tpl hier="51" item="4294967295"/>
        </tpls>
      </m>
      <m in="0" bc="00B4F0FF" fc="00404040">
        <tpls c="5">
          <tpl fld="1" item="10"/>
          <tpl fld="6" item="14"/>
          <tpl fld="2" item="0"/>
          <tpl fld="7" item="0"/>
          <tpl hier="51" item="4294967295"/>
        </tpls>
      </m>
      <m in="0" bc="00B4F0FF" fc="00404040">
        <tpls c="5">
          <tpl fld="1" item="19"/>
          <tpl fld="6" item="14"/>
          <tpl fld="2" item="0"/>
          <tpl fld="7" item="0"/>
          <tpl hier="51" item="4294967295"/>
        </tpls>
      </m>
      <m in="0" bc="00B4F0FF" fc="00404040">
        <tpls c="5">
          <tpl fld="1" item="2"/>
          <tpl fld="6" item="14"/>
          <tpl fld="2" item="0"/>
          <tpl fld="7" item="0"/>
          <tpl hier="51" item="4294967295"/>
        </tpls>
      </m>
      <n v="202693687" in="0" bc="00B4F0FF" fc="00008000">
        <tpls c="5">
          <tpl fld="1" item="6"/>
          <tpl fld="6" item="20"/>
          <tpl fld="2" item="1"/>
          <tpl fld="7" item="0"/>
          <tpl hier="51" item="4294967295"/>
        </tpls>
      </n>
      <n v="14410394" in="0" bc="00B4F0FF" fc="00008000">
        <tpls c="5">
          <tpl fld="1" item="2"/>
          <tpl fld="6" item="6"/>
          <tpl fld="2" item="1"/>
          <tpl fld="7" item="0"/>
          <tpl hier="51" item="4294967295"/>
        </tpls>
      </n>
      <n v="20449826" in="0" bc="00B4F0FF" fc="00008000">
        <tpls c="5">
          <tpl fld="1" item="23"/>
          <tpl fld="6" item="6"/>
          <tpl fld="2" item="1"/>
          <tpl fld="7" item="0"/>
          <tpl hier="51" item="4294967295"/>
        </tpls>
      </n>
      <n v="696053001" in="0" bc="00B4F0FF" fc="00008000">
        <tpls c="5">
          <tpl fld="1" item="5"/>
          <tpl fld="6" item="1"/>
          <tpl fld="2" item="1"/>
          <tpl fld="7" item="0"/>
          <tpl hier="51" item="4294967295"/>
        </tpls>
      </n>
      <n v="16055000" in="0" bc="00B4F0FF" fc="00008000">
        <tpls c="5">
          <tpl fld="1" item="10"/>
          <tpl fld="6" item="6"/>
          <tpl fld="2" item="0"/>
          <tpl fld="7" item="0"/>
          <tpl hier="51" item="4294967295"/>
        </tpls>
      </n>
      <n v="10713541" in="0" bc="00B4F0FF" fc="00008000">
        <tpls c="5">
          <tpl fld="1" item="0"/>
          <tpl fld="6" item="13"/>
          <tpl fld="2" item="1"/>
          <tpl fld="7" item="0"/>
          <tpl hier="51" item="4294967295"/>
        </tpls>
      </n>
      <m in="0" bc="00B4F0FF" fc="00404040">
        <tpls c="5">
          <tpl fld="1" item="5"/>
          <tpl fld="6" item="19"/>
          <tpl fld="2" item="1"/>
          <tpl fld="7" item="0"/>
          <tpl hier="51" item="4294967295"/>
        </tpls>
      </m>
      <n v="-4781712.2300000004" in="0" bc="00B4F0FF" fc="00000080">
        <tpls c="5">
          <tpl fld="1" item="19"/>
          <tpl fld="6" item="9"/>
          <tpl fld="2" item="1"/>
          <tpl fld="7" item="0"/>
          <tpl hier="51" item="4294967295"/>
        </tpls>
      </n>
      <n v="69394866901" in="0" bc="00B4F0FF" fc="00008000">
        <tpls c="5">
          <tpl fld="1" item="4"/>
          <tpl fld="6" item="16"/>
          <tpl fld="2" item="0"/>
          <tpl fld="7" item="0"/>
          <tpl hier="51" item="4294967295"/>
        </tpls>
      </n>
      <m in="0" bc="00B4F0FF" fc="00404040">
        <tpls c="5">
          <tpl fld="1" item="13"/>
          <tpl fld="6" item="14"/>
          <tpl fld="2" item="0"/>
          <tpl fld="7" item="0"/>
          <tpl hier="51" item="4294967295"/>
        </tpls>
      </m>
      <m in="0" bc="00B4F0FF" fc="00404040">
        <tpls c="5">
          <tpl fld="1" item="0"/>
          <tpl fld="6" item="2"/>
          <tpl fld="2" item="1"/>
          <tpl fld="7" item="0"/>
          <tpl hier="51" item="4294967295"/>
        </tpls>
      </m>
      <n v="149390000" in="0" bc="00B4F0FF" fc="00008000">
        <tpls c="5">
          <tpl fld="1" item="2"/>
          <tpl fld="6" item="13"/>
          <tpl fld="2" item="0"/>
          <tpl fld="7" item="0"/>
          <tpl hier="51" item="4294967295"/>
        </tpls>
      </n>
      <n v="479030970.35000002" in="0" bc="00B4F0FF" fc="00008000">
        <tpls c="5">
          <tpl fld="1" item="1"/>
          <tpl fld="5" item="1"/>
          <tpl fld="2" item="0"/>
          <tpl fld="7" item="0"/>
          <tpl hier="51" item="4294967295"/>
        </tpls>
      </n>
      <m in="0" bc="00B4F0FF" fc="00404040">
        <tpls c="5">
          <tpl fld="1" item="19"/>
          <tpl fld="6" item="0"/>
          <tpl fld="2" item="0"/>
          <tpl fld="7" item="0"/>
          <tpl hier="51" item="4294967295"/>
        </tpls>
      </m>
      <m in="0" bc="00B4F0FF" fc="00404040">
        <tpls c="5">
          <tpl fld="1" item="14"/>
          <tpl fld="6" item="0"/>
          <tpl fld="2" item="0"/>
          <tpl fld="7" item="0"/>
          <tpl hier="51" item="4294967295"/>
        </tpls>
      </m>
      <m in="0" bc="00B4F0FF" fc="00404040">
        <tpls c="5">
          <tpl fld="1" item="25"/>
          <tpl fld="6" item="0"/>
          <tpl fld="2" item="0"/>
          <tpl fld="7" item="0"/>
          <tpl hier="51" item="4294967295"/>
        </tpls>
      </m>
      <n v="0" in="0" bc="00B4F0FF" fc="00404040">
        <tpls c="5">
          <tpl fld="1" item="19"/>
          <tpl fld="6" item="4"/>
          <tpl fld="2" item="0"/>
          <tpl fld="7" item="0"/>
          <tpl hier="51" item="4294967295"/>
        </tpls>
      </n>
      <m in="0" bc="00B4F0FF" fc="00404040">
        <tpls c="5">
          <tpl fld="1" item="11"/>
          <tpl fld="6" item="4"/>
          <tpl fld="2" item="1"/>
          <tpl fld="7" item="0"/>
          <tpl hier="51" item="4294967295"/>
        </tpls>
      </m>
      <n v="541012245918.59009" in="0" bc="00B4F0FF" fc="00008000">
        <tpls c="5">
          <tpl fld="1" item="3"/>
          <tpl fld="5" item="1"/>
          <tpl fld="2" item="1"/>
          <tpl fld="7" item="0"/>
          <tpl hier="51" item="4294967295"/>
        </tpls>
      </n>
      <n v="13003657" in="0" bc="00B4F0FF" fc="00008000">
        <tpls c="5">
          <tpl fld="1" item="6"/>
          <tpl fld="6" item="6"/>
          <tpl fld="2" item="1"/>
          <tpl fld="7" item="0"/>
          <tpl hier="51" item="4294967295"/>
        </tpls>
      </n>
      <n v="635434423.81999993" in="0" bc="00B4F0FF" fc="00008000">
        <tpls c="5">
          <tpl fld="1" item="6"/>
          <tpl fld="5" item="1"/>
          <tpl fld="2" item="1"/>
          <tpl fld="7" item="0"/>
          <tpl hier="51" item="4294967295"/>
        </tpls>
      </n>
      <n v="531000" in="0" bc="00B4F0FF" fc="00008000">
        <tpls c="5">
          <tpl fld="1" item="5"/>
          <tpl fld="6" item="4"/>
          <tpl fld="2" item="0"/>
          <tpl fld="7" item="0"/>
          <tpl hier="51" item="4294967295"/>
        </tpls>
      </n>
      <n v="71598129" in="0" bc="00B4F0FF" fc="00008000">
        <tpls c="5">
          <tpl fld="1" item="18"/>
          <tpl fld="6" item="13"/>
          <tpl fld="2" item="1"/>
          <tpl fld="7" item="0"/>
          <tpl hier="51" item="4294967295"/>
        </tpls>
      </n>
      <m in="0" bc="00B4F0FF" fc="00404040">
        <tpls c="5">
          <tpl fld="1" item="14"/>
          <tpl fld="6" item="14"/>
          <tpl fld="2" item="0"/>
          <tpl fld="7" item="0"/>
          <tpl hier="51" item="4294967295"/>
        </tpls>
      </m>
      <m in="0" bc="00B4F0FF" fc="00404040">
        <tpls c="5">
          <tpl fld="1" item="3"/>
          <tpl fld="6" item="19"/>
          <tpl fld="2" item="1"/>
          <tpl fld="7" item="0"/>
          <tpl hier="51" item="4294967295"/>
        </tpls>
      </m>
      <n v="27780480.59" in="0" bc="00B4F0FF" fc="00008000">
        <tpls c="5">
          <tpl fld="1" item="18"/>
          <tpl fld="6" item="9"/>
          <tpl fld="2" item="1"/>
          <tpl fld="7" item="0"/>
          <tpl hier="51" item="4294967295"/>
        </tpls>
      </n>
      <n v="1756460435.3338571" in="0" bc="00B4F0FF" fc="00008000">
        <tpls c="5">
          <tpl fld="1" item="23"/>
          <tpl fld="5" item="1"/>
          <tpl fld="2" item="1"/>
          <tpl fld="7" item="0"/>
          <tpl hier="51" item="4294967295"/>
        </tpls>
      </n>
      <n v="5263381" in="0" bc="00B4F0FF" fc="00008000">
        <tpls c="5">
          <tpl fld="1" item="1"/>
          <tpl fld="6" item="9"/>
          <tpl fld="2" item="1"/>
          <tpl fld="7" item="0"/>
          <tpl hier="51" item="4294967295"/>
        </tpls>
      </n>
      <m in="0" bc="00B4F0FF" fc="00404040">
        <tpls c="5">
          <tpl fld="1" item="10"/>
          <tpl fld="6" item="8"/>
          <tpl fld="2" item="0"/>
          <tpl fld="7" item="0"/>
          <tpl hier="51" item="4294967295"/>
        </tpls>
      </m>
      <n v="12536000" in="0" bc="00B4F0FF" fc="00008000">
        <tpls c="5">
          <tpl fld="1" item="0"/>
          <tpl fld="6" item="13"/>
          <tpl fld="2" item="0"/>
          <tpl fld="7" item="0"/>
          <tpl hier="51" item="4294967295"/>
        </tpls>
      </n>
      <n v="111961360.27" in="0" bc="00B4F0FF" fc="00008000">
        <tpls c="5">
          <tpl fld="1" item="12"/>
          <tpl fld="6" item="11"/>
          <tpl fld="2" item="0"/>
          <tpl fld="7" item="0"/>
          <tpl hier="51" item="4294967295"/>
        </tpls>
      </n>
      <n v="180545487625.948" in="0" bc="00B4F0FF" fc="00008000">
        <tpls c="5">
          <tpl fld="1" item="4"/>
          <tpl fld="5" item="1"/>
          <tpl fld="2" item="0"/>
          <tpl fld="7" item="0"/>
          <tpl hier="51" item="4294967295"/>
        </tpls>
      </n>
      <n v="1817700" in="0" bc="00B4F0FF" fc="00008000">
        <tpls c="5">
          <tpl fld="1" item="2"/>
          <tpl fld="6" item="5"/>
          <tpl fld="2" item="0"/>
          <tpl fld="7" item="0"/>
          <tpl hier="51" item="4294967295"/>
        </tpls>
      </n>
      <n v="48791437000" in="0" bc="00B4F0FF" fc="00008000">
        <tpls c="5">
          <tpl fld="1" item="5"/>
          <tpl fld="6" item="16"/>
          <tpl fld="2" item="0"/>
          <tpl fld="7" item="0"/>
          <tpl hier="51" item="4294967295"/>
        </tpls>
      </n>
      <m in="0" bc="00B4F0FF" fc="00404040">
        <tpls c="5">
          <tpl fld="1" item="23"/>
          <tpl fld="6" item="0"/>
          <tpl fld="2" item="0"/>
          <tpl fld="7" item="0"/>
          <tpl hier="51" item="4294967295"/>
        </tpls>
      </m>
      <n v="5692848.6600000001" in="0" bc="00B4F0FF" fc="00008000">
        <tpls c="5">
          <tpl fld="1" item="11"/>
          <tpl fld="6" item="9"/>
          <tpl fld="2" item="1"/>
          <tpl fld="7" item="0"/>
          <tpl hier="51" item="4294967295"/>
        </tpls>
      </n>
      <n v="33175000" in="0" bc="00B4F0FF" fc="00008000">
        <tpls c="5">
          <tpl fld="1" item="19"/>
          <tpl fld="6" item="16"/>
          <tpl fld="2" item="0"/>
          <tpl fld="7" item="0"/>
          <tpl hier="51" item="4294967295"/>
        </tpls>
      </n>
      <n v="360896479" in="0" bc="00B4F0FF" fc="00008000">
        <tpls c="5">
          <tpl fld="1" item="2"/>
          <tpl fld="6" item="16"/>
          <tpl fld="2" item="1"/>
          <tpl fld="7" item="0"/>
          <tpl hier="51" item="4294967295"/>
        </tpls>
      </n>
      <n v="2518000" in="0" bc="00B4F0FF" fc="00008000">
        <tpls c="5">
          <tpl fld="1" item="0"/>
          <tpl fld="6" item="6"/>
          <tpl fld="2" item="0"/>
          <tpl fld="7" item="0"/>
          <tpl hier="51" item="4294967295"/>
        </tpls>
      </n>
      <m in="0" bc="00B4F0FF" fc="00404040">
        <tpls c="5">
          <tpl fld="1" item="11"/>
          <tpl fld="6" item="17"/>
          <tpl fld="2" item="0"/>
          <tpl fld="7" item="0"/>
          <tpl hier="51" item="4294967295"/>
        </tpls>
      </m>
      <m in="0" bc="00B4F0FF" fc="00404040">
        <tpls c="5">
          <tpl fld="1" item="2"/>
          <tpl fld="6" item="17"/>
          <tpl fld="2" item="0"/>
          <tpl fld="7" item="0"/>
          <tpl hier="51" item="4294967295"/>
        </tpls>
      </m>
      <m in="0" bc="00B4F0FF" fc="00404040">
        <tpls c="5">
          <tpl fld="1" item="12"/>
          <tpl fld="6" item="1"/>
          <tpl fld="2" item="0"/>
          <tpl fld="7" item="0"/>
          <tpl hier="51" item="4294967295"/>
        </tpls>
      </m>
      <n v="627055957" in="0" bc="00B4F0FF" fc="00008000">
        <tpls c="5">
          <tpl fld="1" item="23"/>
          <tpl fld="6" item="16"/>
          <tpl fld="2" item="1"/>
          <tpl fld="7" item="0"/>
          <tpl hier="51" item="4294967295"/>
        </tpls>
      </n>
      <n v="979497281.26385701" in="0" bc="00B4F0FF" fc="00008000">
        <tpls c="5">
          <tpl fld="1" item="25"/>
          <tpl fld="5" item="1"/>
          <tpl fld="2" item="1"/>
          <tpl fld="7" item="0"/>
          <tpl hier="51" item="4294967295"/>
        </tpls>
      </n>
      <m in="0" bc="00B4F0FF" fc="00404040">
        <tpls c="5">
          <tpl fld="1" item="11"/>
          <tpl fld="6" item="2"/>
          <tpl fld="2" item="1"/>
          <tpl fld="7" item="0"/>
          <tpl hier="51" item="4294967295"/>
        </tpls>
      </m>
      <m in="0" bc="00B4F0FF" fc="00404040">
        <tpls c="5">
          <tpl fld="1" item="1"/>
          <tpl fld="6" item="8"/>
          <tpl fld="2" item="1"/>
          <tpl fld="7" item="0"/>
          <tpl hier="51" item="4294967295"/>
        </tpls>
      </m>
      <m in="0" bc="00B4F0FF" fc="00404040">
        <tpls c="5">
          <tpl fld="1" item="12"/>
          <tpl fld="6" item="19"/>
          <tpl fld="2" item="0"/>
          <tpl fld="7" item="0"/>
          <tpl hier="51" item="4294967295"/>
        </tpls>
      </m>
      <n v="0" in="0" bc="00B4F0FF" fc="00404040">
        <tpls c="5">
          <tpl fld="1" item="19"/>
          <tpl fld="6" item="3"/>
          <tpl fld="2" item="1"/>
          <tpl fld="7" item="0"/>
          <tpl hier="51" item="4294967295"/>
        </tpls>
      </n>
      <m in="0" bc="00B4F0FF" fc="00404040">
        <tpls c="5">
          <tpl fld="1" item="2"/>
          <tpl fld="6" item="2"/>
          <tpl fld="2" item="1"/>
          <tpl fld="7" item="0"/>
          <tpl hier="51" item="4294967295"/>
        </tpls>
      </m>
      <n v="488116000" in="0" bc="00B4F0FF" fc="00008000">
        <tpls c="5">
          <tpl fld="1" item="23"/>
          <tpl fld="6" item="16"/>
          <tpl fld="2" item="0"/>
          <tpl fld="7" item="0"/>
          <tpl hier="51" item="4294967295"/>
        </tpls>
      </n>
      <m in="0" bc="00B4F0FF" fc="00404040">
        <tpls c="5">
          <tpl fld="1" item="0"/>
          <tpl fld="6" item="8"/>
          <tpl fld="2" item="1"/>
          <tpl fld="7" item="0"/>
          <tpl hier="51" item="4294967295"/>
        </tpls>
      </m>
      <n v="3043837" in="0" bc="00B4F0FF" fc="00008000">
        <tpls c="5">
          <tpl fld="1" item="12"/>
          <tpl fld="6" item="0"/>
          <tpl fld="2" item="1"/>
          <tpl fld="7" item="0"/>
          <tpl hier="51" item="4294967295"/>
        </tpls>
      </n>
      <n v="487024272715.59998" in="0" bc="00B4F0FF" fc="00008000">
        <tpls c="5">
          <tpl fld="1" item="3"/>
          <tpl fld="5" item="1"/>
          <tpl fld="2" item="0"/>
          <tpl fld="7" item="0"/>
          <tpl hier="51" item="4294967295"/>
        </tpls>
      </n>
      <n v="154189000" in="0" bc="00B4F0FF" fc="00008000">
        <tpls c="5">
          <tpl fld="1" item="3"/>
          <tpl fld="6" item="4"/>
          <tpl fld="2" item="0"/>
          <tpl fld="7" item="0"/>
          <tpl hier="51" item="4294967295"/>
        </tpls>
      </n>
      <m in="0" bc="00B4F0FF" fc="00404040">
        <tpls c="5">
          <tpl fld="1" item="25"/>
          <tpl fld="6" item="19"/>
          <tpl fld="2" item="1"/>
          <tpl fld="7" item="0"/>
          <tpl hier="51" item="4294967295"/>
        </tpls>
      </m>
      <m in="0" bc="00B4F0FF" fc="00404040">
        <tpls c="5">
          <tpl fld="1" item="1"/>
          <tpl fld="6" item="1"/>
          <tpl fld="2" item="0"/>
          <tpl fld="7" item="0"/>
          <tpl hier="51" item="4294967295"/>
        </tpls>
      </m>
      <n v="20080455589" in="0" bc="00B4F0FF" fc="00008000">
        <tpls c="5">
          <tpl fld="1" item="5"/>
          <tpl fld="6" item="13"/>
          <tpl fld="2" item="1"/>
          <tpl fld="7" item="0"/>
          <tpl hier="51" item="4294967295"/>
        </tpls>
      </n>
      <m in="0" bc="00B4F0FF" fc="00404040">
        <tpls c="5">
          <tpl fld="1" item="14"/>
          <tpl fld="6" item="17"/>
          <tpl fld="2" item="0"/>
          <tpl fld="7" item="0"/>
          <tpl hier="51" item="4294967295"/>
        </tpls>
      </m>
      <n v="340397900" in="0" bc="00B4F0FF" fc="00008000">
        <tpls c="5">
          <tpl fld="1" item="5"/>
          <tpl fld="6" item="5"/>
          <tpl fld="2" item="0"/>
          <tpl fld="7" item="0"/>
          <tpl hier="51" item="4294967295"/>
        </tpls>
      </n>
      <n v="2111683" in="0" bc="00B4F0FF" fc="00008000">
        <tpls c="5">
          <tpl fld="1" item="14"/>
          <tpl fld="6" item="0"/>
          <tpl fld="2" item="1"/>
          <tpl fld="7" item="0"/>
          <tpl hier="51" item="4294967295"/>
        </tpls>
      </n>
      <n v="103631000" in="0" bc="00B4F0FF" fc="00008000">
        <tpls c="5">
          <tpl fld="1" item="23"/>
          <tpl fld="6" item="13"/>
          <tpl fld="2" item="0"/>
          <tpl fld="7" item="0"/>
          <tpl hier="51" item="4294967295"/>
        </tpls>
      </n>
      <n v="117791000" in="0" bc="00B4F0FF" fc="00008000">
        <tpls c="5">
          <tpl fld="1" item="10"/>
          <tpl fld="6" item="13"/>
          <tpl fld="2" item="0"/>
          <tpl fld="7" item="0"/>
          <tpl hier="51" item="4294967295"/>
        </tpls>
      </n>
      <n v="25400" in="0" bc="00B4F0FF" fc="00008000">
        <tpls c="5">
          <tpl fld="1" item="1"/>
          <tpl fld="6" item="5"/>
          <tpl fld="2" item="0"/>
          <tpl fld="7" item="0"/>
          <tpl hier="51" item="4294967295"/>
        </tpls>
      </n>
      <n v="253222175.87999997" in="0" bc="00B4F0FF" fc="00008000">
        <tpls c="5">
          <tpl fld="1" item="11"/>
          <tpl fld="5" item="1"/>
          <tpl fld="2" item="1"/>
          <tpl fld="7" item="0"/>
          <tpl hier="51" item="4294967295"/>
        </tpls>
      </n>
      <n v="774993872" in="0" bc="00B4F0FF" fc="00008000">
        <tpls c="5">
          <tpl fld="1" item="14"/>
          <tpl fld="6" item="16"/>
          <tpl fld="2" item="1"/>
          <tpl fld="7" item="0"/>
          <tpl hier="51" item="4294967295"/>
        </tpls>
      </n>
      <n v="99322598.299999997" in="0" bc="00B4F0FF" fc="00008000">
        <tpls c="5">
          <tpl fld="1" item="19"/>
          <tpl fld="5" item="1"/>
          <tpl fld="2" item="1"/>
          <tpl fld="7" item="0"/>
          <tpl hier="51" item="4294967295"/>
        </tpls>
      </n>
      <n v="644716481" in="0" bc="00B4F0FF" fc="00008000">
        <tpls c="5">
          <tpl fld="1" item="4"/>
          <tpl fld="6" item="1"/>
          <tpl fld="2" item="1"/>
          <tpl fld="7" item="0"/>
          <tpl hier="51" item="4294967295"/>
        </tpls>
      </n>
      <n v="5620969" in="0" bc="00B4F0FF" fc="00008000">
        <tpls c="5">
          <tpl fld="1" item="0"/>
          <tpl fld="6" item="6"/>
          <tpl fld="2" item="1"/>
          <tpl fld="7" item="0"/>
          <tpl hier="51" item="4294967295"/>
        </tpls>
      </n>
      <m in="0" bc="00B4F0FF" fc="00404040">
        <tpls c="5">
          <tpl fld="1" item="6"/>
          <tpl fld="6" item="2"/>
          <tpl fld="2" item="1"/>
          <tpl fld="7" item="0"/>
          <tpl hier="51" item="4294967295"/>
        </tpls>
      </m>
      <n v="8445424" in="0" bc="00B4F0FF" fc="00008000">
        <tpls c="5">
          <tpl fld="1" item="14"/>
          <tpl fld="6" item="1"/>
          <tpl fld="2" item="1"/>
          <tpl fld="7" item="0"/>
          <tpl hier="51" item="4294967295"/>
        </tpls>
      </n>
      <n v="2256000" in="0" bc="00B4F0FF" fc="00008000">
        <tpls c="5">
          <tpl fld="1" item="1"/>
          <tpl fld="6" item="6"/>
          <tpl fld="2" item="0"/>
          <tpl fld="7" item="0"/>
          <tpl hier="51" item="4294967295"/>
        </tpls>
      </n>
      <n v="183695764730.8045" in="0" bc="00B4F0FF" fc="00008000">
        <tpls c="5">
          <tpl fld="1" item="4"/>
          <tpl fld="5" item="1"/>
          <tpl fld="2" item="1"/>
          <tpl fld="7" item="0"/>
          <tpl hier="51" item="4294967295"/>
        </tpls>
      </n>
      <n v="57788958" in="0" bc="00B4F0FF" fc="00008000">
        <tpls c="5">
          <tpl fld="1" item="12"/>
          <tpl fld="6" item="9"/>
          <tpl fld="2" item="1"/>
          <tpl fld="7" item="0"/>
          <tpl hier="51" item="4294967295"/>
        </tpls>
      </n>
      <m in="0" bc="00B4F0FF" fc="00404040">
        <tpls c="5">
          <tpl fld="1" item="19"/>
          <tpl fld="6" item="2"/>
          <tpl fld="2" item="1"/>
          <tpl fld="7" item="0"/>
          <tpl hier="51" item="4294967295"/>
        </tpls>
      </m>
      <m in="0" bc="00B4F0FF" fc="00404040">
        <tpls c="5">
          <tpl fld="1" item="2"/>
          <tpl fld="6" item="0"/>
          <tpl fld="2" item="0"/>
          <tpl fld="7" item="0"/>
          <tpl hier="51" item="4294967295"/>
        </tpls>
      </m>
      <n v="1728000" in="0" bc="00B4F0FF" fc="00008000">
        <tpls c="5">
          <tpl fld="1" item="14"/>
          <tpl fld="6" item="4"/>
          <tpl fld="2" item="0"/>
          <tpl fld="7" item="0"/>
          <tpl hier="51" item="4294967295"/>
        </tpls>
      </n>
      <n v="730858" in="0" bc="00B4F0FF" fc="00008000">
        <tpls c="5">
          <tpl fld="1" item="6"/>
          <tpl fld="6" item="0"/>
          <tpl fld="2" item="1"/>
          <tpl fld="7" item="0"/>
          <tpl hier="51" item="4294967295"/>
        </tpls>
      </n>
      <n v="80414201" in="0" bc="00B4F0FF" fc="00008000">
        <tpls c="5">
          <tpl fld="1" item="1"/>
          <tpl fld="6" item="16"/>
          <tpl fld="2" item="1"/>
          <tpl fld="7" item="0"/>
          <tpl hier="51" item="4294967295"/>
        </tpls>
      </n>
      <n v="202880400" in="0" bc="00B4F0FF" fc="00008000">
        <tpls c="5">
          <tpl fld="1" item="6"/>
          <tpl fld="6" item="16"/>
          <tpl fld="2" item="1"/>
          <tpl fld="7" item="0"/>
          <tpl hier="51" item="4294967295"/>
        </tpls>
      </n>
      <n v="115287562453" in="0" bc="00B4F0FF" fc="00008000">
        <tpls c="5">
          <tpl fld="1" item="3"/>
          <tpl fld="6" item="16"/>
          <tpl fld="2" item="1"/>
          <tpl fld="7" item="0"/>
          <tpl hier="51" item="4294967295"/>
        </tpls>
      </n>
      <n v="1603154" in="0" bc="00B4F0FF" fc="00008000">
        <tpls c="5">
          <tpl fld="1" item="1"/>
          <tpl fld="6" item="6"/>
          <tpl fld="2" item="1"/>
          <tpl fld="7" item="0"/>
          <tpl hier="51" item="4294967295"/>
        </tpls>
      </n>
      <m in="0" bc="00B4F0FF" fc="00404040">
        <tpls c="5">
          <tpl fld="1" item="11"/>
          <tpl fld="6" item="19"/>
          <tpl fld="2" item="1"/>
          <tpl fld="7" item="0"/>
          <tpl hier="51" item="4294967295"/>
        </tpls>
      </m>
      <n v="52000" in="0" bc="00B4F0FF" fc="00008000">
        <tpls c="5">
          <tpl fld="1" item="13"/>
          <tpl fld="6" item="4"/>
          <tpl fld="2" item="0"/>
          <tpl fld="7" item="0"/>
          <tpl hier="51" item="4294967295"/>
        </tpls>
      </n>
      <m in="0" bc="00B4F0FF" fc="00404040">
        <tpls c="5">
          <tpl fld="1" item="11"/>
          <tpl fld="6" item="1"/>
          <tpl fld="2" item="0"/>
          <tpl fld="7" item="0"/>
          <tpl hier="51" item="4294967295"/>
        </tpls>
      </m>
      <n v="713820" in="0" bc="00B4F0FF" fc="00008000">
        <tpls c="5">
          <tpl fld="1" item="2"/>
          <tpl fld="6" item="0"/>
          <tpl fld="2" item="1"/>
          <tpl fld="7" item="0"/>
          <tpl hier="51" item="4294967295"/>
        </tpls>
      </n>
      <m in="0" bc="00B4F0FF" fc="00404040">
        <tpls c="5">
          <tpl fld="1" item="13"/>
          <tpl fld="6" item="17"/>
          <tpl fld="2" item="0"/>
          <tpl fld="7" item="0"/>
          <tpl hier="51" item="4294967295"/>
        </tpls>
      </m>
      <n v="1500180" in="0" bc="00B4F0FF" fc="00008000">
        <tpls c="5">
          <tpl fld="1" item="13"/>
          <tpl fld="6" item="0"/>
          <tpl fld="2" item="1"/>
          <tpl fld="7" item="0"/>
          <tpl hier="51" item="4294967295"/>
        </tpls>
      </n>
      <n v="127000" in="0" bc="00B4F0FF" fc="00008000">
        <tpls c="5">
          <tpl fld="1" item="10"/>
          <tpl fld="6" item="4"/>
          <tpl fld="2" item="0"/>
          <tpl fld="7" item="0"/>
          <tpl hier="51" item="4294967295"/>
        </tpls>
      </n>
      <n v="6000" in="0" bc="00B4F0FF" fc="00008000">
        <tpls c="5">
          <tpl fld="1" item="4"/>
          <tpl fld="6" item="4"/>
          <tpl fld="2" item="0"/>
          <tpl fld="7" item="0"/>
          <tpl hier="51" item="4294967295"/>
        </tpls>
      </n>
      <m in="0" bc="00B4F0FF" fc="00404040">
        <tpls c="5">
          <tpl fld="1" item="14"/>
          <tpl fld="6" item="1"/>
          <tpl fld="2" item="0"/>
          <tpl fld="7" item="0"/>
          <tpl hier="51" item="4294967295"/>
        </tpls>
      </m>
      <n v="151743416" in="0" bc="00B4F0FF" fc="00008000">
        <tpls c="5">
          <tpl fld="1" item="2"/>
          <tpl fld="6" item="13"/>
          <tpl fld="2" item="1"/>
          <tpl fld="7" item="0"/>
          <tpl hier="51" item="4294967295"/>
        </tpls>
      </n>
      <n v="19710070211" in="0" bc="00B4F0FF" fc="00008000">
        <tpls c="5">
          <tpl fld="1" item="4"/>
          <tpl fld="6" item="13"/>
          <tpl fld="2" item="1"/>
          <tpl fld="7" item="0"/>
          <tpl hier="51" item="4294967295"/>
        </tpls>
      </n>
      <m in="0" bc="00B4F0FF" fc="00404040">
        <tpls c="5">
          <tpl fld="1" item="0"/>
          <tpl fld="6" item="8"/>
          <tpl fld="2" item="0"/>
          <tpl fld="7" item="0"/>
          <tpl hier="51" item="4294967295"/>
        </tpls>
      </m>
      <m in="0" bc="00B4F0FF" fc="00404040">
        <tpls c="5">
          <tpl fld="1" item="14"/>
          <tpl fld="6" item="2"/>
          <tpl fld="2" item="1"/>
          <tpl fld="7" item="0"/>
          <tpl hier="51" item="4294967295"/>
        </tpls>
      </m>
      <m in="0" bc="00B4F0FF" fc="00404040">
        <tpls c="5">
          <tpl fld="1" item="23"/>
          <tpl fld="6" item="4"/>
          <tpl fld="2" item="1"/>
          <tpl fld="7" item="0"/>
          <tpl hier="51" item="4294967295"/>
        </tpls>
      </m>
      <n v="102934752" in="0" bc="00B4F0FF" fc="00008000">
        <tpls c="5">
          <tpl fld="1" item="6"/>
          <tpl fld="6" item="13"/>
          <tpl fld="2" item="1"/>
          <tpl fld="7" item="0"/>
          <tpl hier="51" item="4294967295"/>
        </tpls>
      </n>
      <n v="755619" in="0" bc="00B4F0FF" fc="00008000">
        <tpls c="5">
          <tpl fld="1" item="25"/>
          <tpl fld="6" item="0"/>
          <tpl fld="2" item="1"/>
          <tpl fld="7" item="0"/>
          <tpl hier="51" item="4294967295"/>
        </tpls>
      </n>
      <n v="3179552" in="0" bc="00B4F0FF" fc="00008000">
        <tpls c="5">
          <tpl fld="1" item="6"/>
          <tpl fld="6" item="1"/>
          <tpl fld="2" item="1"/>
          <tpl fld="7" item="0"/>
          <tpl hier="51" item="4294967295"/>
        </tpls>
      </n>
      <n v="3135886" in="0" bc="00B4F0FF" fc="00008000">
        <tpls c="5">
          <tpl fld="1" item="2"/>
          <tpl fld="6" item="1"/>
          <tpl fld="2" item="1"/>
          <tpl fld="7" item="0"/>
          <tpl hier="51" item="4294967295"/>
        </tpls>
      </n>
      <m in="0" bc="00B4F0FF" fc="00404040">
        <tpls c="5">
          <tpl fld="1" item="6"/>
          <tpl fld="6" item="8"/>
          <tpl fld="2" item="0"/>
          <tpl fld="7" item="0"/>
          <tpl hier="51" item="4294967295"/>
        </tpls>
      </m>
      <n v="400702153" in="0" bc="00B4F0FF" fc="00008000">
        <tpls c="5">
          <tpl fld="1" item="18"/>
          <tpl fld="6" item="16"/>
          <tpl fld="2" item="1"/>
          <tpl fld="7" item="0"/>
          <tpl hier="51" item="4294967295"/>
        </tpls>
      </n>
      <m in="0" bc="00B4F0FF" fc="00404040">
        <tpls c="5">
          <tpl fld="1" item="12"/>
          <tpl fld="6" item="19"/>
          <tpl fld="2" item="1"/>
          <tpl fld="7" item="0"/>
          <tpl hier="51" item="4294967295"/>
        </tpls>
      </m>
      <n v="15285776000" in="0" bc="00B4F0FF" fc="00008000">
        <tpls c="5">
          <tpl fld="1" item="5"/>
          <tpl fld="6" item="13"/>
          <tpl fld="2" item="0"/>
          <tpl fld="7" item="0"/>
          <tpl hier="51" item="4294967295"/>
        </tpls>
      </n>
      <n v="153595000" in="0" bc="00B4F0FF" fc="00008000">
        <tpls c="5">
          <tpl fld="1" item="13"/>
          <tpl fld="6" item="13"/>
          <tpl fld="2" item="0"/>
          <tpl fld="7" item="0"/>
          <tpl hier="51" item="4294967295"/>
        </tpls>
      </n>
      <n v="2964227088" in="0" bc="00B4F0FF" fc="00008000">
        <tpls c="5">
          <tpl fld="1" item="4"/>
          <tpl fld="6" item="6"/>
          <tpl fld="2" item="1"/>
          <tpl fld="7" item="0"/>
          <tpl hier="51" item="4294967295"/>
        </tpls>
      </n>
      <n v="214825000" in="0" bc="00B4F0FF" fc="00008000">
        <tpls c="5">
          <tpl fld="1" item="6"/>
          <tpl fld="6" item="16"/>
          <tpl fld="2" item="0"/>
          <tpl fld="7" item="0"/>
          <tpl hier="51" item="4294967295"/>
        </tpls>
      </n>
      <m in="0" bc="00B4F0FF" fc="00404040">
        <tpls c="5">
          <tpl fld="1" item="3"/>
          <tpl fld="6" item="17"/>
          <tpl fld="2" item="0"/>
          <tpl fld="7" item="0"/>
          <tpl hier="51" item="4294967295"/>
        </tpls>
      </m>
      <n v="1790831014.3799999" in="0" bc="00B4F0FF" fc="00008000">
        <tpls c="5">
          <tpl fld="1" item="14"/>
          <tpl fld="5" item="1"/>
          <tpl fld="2" item="1"/>
          <tpl fld="7" item="0"/>
          <tpl hier="51" item="4294967295"/>
        </tpls>
      </n>
      <n v="8404700" in="0" bc="00B4F0FF" fc="00008000">
        <tpls c="5">
          <tpl fld="1" item="11"/>
          <tpl fld="6" item="6"/>
          <tpl fld="2" item="1"/>
          <tpl fld="7" item="0"/>
          <tpl hier="51" item="4294967295"/>
        </tpls>
      </n>
      <n v="35500057" in="0" bc="00B4F0FF" fc="00008000">
        <tpls c="5">
          <tpl fld="1" item="14"/>
          <tpl fld="6" item="6"/>
          <tpl fld="2" item="1"/>
          <tpl fld="7" item="0"/>
          <tpl hier="51" item="4294967295"/>
        </tpls>
      </n>
      <n v="7855872" in="0" bc="00B4F0FF" fc="00008000">
        <tpls c="5">
          <tpl fld="1" item="13"/>
          <tpl fld="6" item="1"/>
          <tpl fld="2" item="1"/>
          <tpl fld="7" item="0"/>
          <tpl hier="51" item="4294967295"/>
        </tpls>
      </n>
      <m in="0" bc="00B4F0FF" fc="00404040">
        <tpls c="5">
          <tpl fld="1" item="12"/>
          <tpl fld="6" item="4"/>
          <tpl fld="2" item="1"/>
          <tpl fld="7" item="0"/>
          <tpl hier="51" item="4294967295"/>
        </tpls>
      </m>
      <m in="0" bc="00B4F0FF" fc="00404040">
        <tpls c="5">
          <tpl fld="1" item="11"/>
          <tpl fld="6" item="0"/>
          <tpl fld="2" item="0"/>
          <tpl fld="7" item="0"/>
          <tpl hier="51" item="4294967295"/>
        </tpls>
      </m>
      <n v="1917449" in="0" bc="00B4F0FF" fc="00008000">
        <tpls c="5">
          <tpl fld="1" item="11"/>
          <tpl fld="6" item="1"/>
          <tpl fld="2" item="1"/>
          <tpl fld="7" item="0"/>
          <tpl hier="51" item="4294967295"/>
        </tpls>
      </n>
      <n v="1362561000" in="0" bc="00B4F0FF" fc="00008000">
        <tpls c="5">
          <tpl fld="1" item="12"/>
          <tpl fld="6" item="16"/>
          <tpl fld="2" item="0"/>
          <tpl fld="7" item="0"/>
          <tpl hier="51" item="4294967295"/>
        </tpls>
      </n>
      <m in="0" bc="00B4F0FF" fc="00404040">
        <tpls c="5">
          <tpl fld="1" item="10"/>
          <tpl fld="6" item="1"/>
          <tpl fld="2" item="0"/>
          <tpl fld="7" item="0"/>
          <tpl hier="51" item="4294967295"/>
        </tpls>
      </m>
      <m in="0" bc="00B4F0FF" fc="00404040">
        <tpls c="5">
          <tpl fld="1" item="12"/>
          <tpl fld="6" item="0"/>
          <tpl fld="2" item="0"/>
          <tpl fld="7" item="0"/>
          <tpl hier="51" item="4294967295"/>
        </tpls>
      </m>
      <m in="0" bc="00B4F0FF" fc="00404040">
        <tpls c="5">
          <tpl fld="1" item="25"/>
          <tpl fld="6" item="17"/>
          <tpl fld="2" item="0"/>
          <tpl fld="7" item="0"/>
          <tpl hier="51" item="4294967295"/>
        </tpls>
      </m>
      <n v="3715346000" in="0" bc="00B4F0FF" fc="00008000">
        <tpls c="5">
          <tpl fld="1" item="4"/>
          <tpl fld="6" item="6"/>
          <tpl fld="2" item="0"/>
          <tpl fld="7" item="0"/>
          <tpl hier="51" item="4294967295"/>
        </tpls>
      </n>
      <n v="618506" in="0" bc="00B4F0FF" fc="00008000">
        <tpls c="5">
          <tpl fld="1" item="10"/>
          <tpl fld="6" item="0"/>
          <tpl fld="2" item="1"/>
          <tpl fld="7" item="0"/>
          <tpl hier="51" item="4294967295"/>
        </tpls>
      </n>
      <n v="3646614048.0138574" in="0" bc="00B4F0FF" fc="00008000">
        <tpls c="5">
          <tpl fld="1" item="12"/>
          <tpl fld="5" item="1"/>
          <tpl fld="2" item="1"/>
          <tpl fld="7" item="0"/>
          <tpl hier="51" item="4294967295"/>
        </tpls>
      </n>
      <m in="0" bc="00B4F0FF" fc="00404040">
        <tpls c="5">
          <tpl fld="1" item="23"/>
          <tpl fld="6" item="8"/>
          <tpl fld="2" item="0"/>
          <tpl fld="7" item="0"/>
          <tpl hier="51" item="4294967295"/>
        </tpls>
      </m>
      <n v="948776" in="0" bc="00B4F0FF" fc="00008000">
        <tpls c="5">
          <tpl fld="1" item="19"/>
          <tpl fld="6" item="6"/>
          <tpl fld="2" item="1"/>
          <tpl fld="7" item="0"/>
          <tpl hier="51" item="4294967295"/>
        </tpls>
      </n>
      <m in="0" bc="00B4F0FF" fc="00404040">
        <tpls c="5">
          <tpl fld="1" item="12"/>
          <tpl fld="6" item="8"/>
          <tpl fld="2" item="0"/>
          <tpl fld="7" item="0"/>
          <tpl hier="51" item="4294967295"/>
        </tpls>
      </m>
      <n v="11250000" in="0" bc="00B4F0FF" fc="00008000">
        <tpls c="5">
          <tpl fld="1" item="11"/>
          <tpl fld="6" item="6"/>
          <tpl fld="2" item="0"/>
          <tpl fld="7" item="0"/>
          <tpl hier="51" item="4294967295"/>
        </tpls>
      </n>
      <n v="292959475" in="0" bc="00B4F0FF" fc="00008000">
        <tpls c="5">
          <tpl fld="1" item="12"/>
          <tpl fld="6" item="13"/>
          <tpl fld="2" item="1"/>
          <tpl fld="7" item="0"/>
          <tpl hier="51" item="4294967295"/>
        </tpls>
      </n>
      <m in="0" bc="00B4F0FF" fc="00404040">
        <tpls c="5">
          <tpl fld="1" item="4"/>
          <tpl fld="6" item="8"/>
          <tpl fld="2" item="0"/>
          <tpl fld="7" item="0"/>
          <tpl hier="51" item="4294967295"/>
        </tpls>
      </m>
      <m in="0" bc="00B4F0FF" fc="00404040">
        <tpls c="5">
          <tpl fld="1" item="6"/>
          <tpl fld="6" item="19"/>
          <tpl fld="2" item="1"/>
          <tpl fld="7" item="0"/>
          <tpl hier="51" item="4294967295"/>
        </tpls>
      </m>
      <n v="68810000" in="0" bc="00B4F0FF" fc="00008000">
        <tpls c="5">
          <tpl fld="1" item="12"/>
          <tpl fld="6" item="6"/>
          <tpl fld="2" item="0"/>
          <tpl fld="7" item="0"/>
          <tpl hier="51" item="4294967295"/>
        </tpls>
      </n>
      <n v="21096000" in="0" bc="00B4F0FF" fc="00008000">
        <tpls c="5">
          <tpl fld="1" item="23"/>
          <tpl fld="6" item="6"/>
          <tpl fld="2" item="0"/>
          <tpl fld="7" item="0"/>
          <tpl hier="51" item="4294967295"/>
        </tpls>
      </n>
      <m in="0" bc="00B4F0FF" fc="00404040">
        <tpls c="5">
          <tpl fld="1" item="1"/>
          <tpl fld="6" item="17"/>
          <tpl fld="2" item="0"/>
          <tpl fld="7" item="0"/>
          <tpl hier="51" item="4294967295"/>
        </tpls>
      </m>
      <m in="0" bc="00B4F0FF" fc="00404040">
        <tpls c="5">
          <tpl fld="1" item="6"/>
          <tpl fld="6" item="4"/>
          <tpl fld="2" item="1"/>
          <tpl fld="7" item="0"/>
          <tpl hier="51" item="4294967295"/>
        </tpls>
      </m>
      <m in="0" bc="00B4F0FF" fc="00404040">
        <tpls c="5">
          <tpl fld="1" item="12"/>
          <tpl fld="6" item="17"/>
          <tpl fld="2" item="0"/>
          <tpl fld="7" item="0"/>
          <tpl hier="51" item="4294967295"/>
        </tpls>
      </m>
      <n v="150645519" in="0" bc="00B4F0FF" fc="00008000">
        <tpls c="5">
          <tpl fld="1" item="13"/>
          <tpl fld="6" item="13"/>
          <tpl fld="2" item="1"/>
          <tpl fld="7" item="0"/>
          <tpl hier="51" item="4294967295"/>
        </tpls>
      </n>
      <n v="14778281" in="0" bc="00B4F0FF" fc="00008000">
        <tpls c="5">
          <tpl fld="1" item="25"/>
          <tpl fld="6" item="13"/>
          <tpl fld="2" item="1"/>
          <tpl fld="7" item="0"/>
          <tpl hier="51" item="4294967295"/>
        </tpls>
      </n>
      <n v="95314" in="0" bc="00B4F0FF" fc="00008000">
        <tpls c="5">
          <tpl fld="1" item="1"/>
          <tpl fld="6" item="0"/>
          <tpl fld="2" item="1"/>
          <tpl fld="7" item="0"/>
          <tpl hier="51" item="4294967295"/>
        </tpls>
      </n>
      <m in="0" bc="00B4F0FF" fc="00404040">
        <tpls c="5">
          <tpl fld="1" item="25"/>
          <tpl fld="6" item="8"/>
          <tpl fld="2" item="0"/>
          <tpl fld="7" item="0"/>
          <tpl hier="51" item="4294967295"/>
        </tpls>
      </m>
      <m in="0" bc="00B4F0FF" fc="00404040">
        <tpls c="5">
          <tpl fld="1" item="13"/>
          <tpl fld="6" item="1"/>
          <tpl fld="2" item="0"/>
          <tpl fld="7" item="0"/>
          <tpl hier="51" item="4294967295"/>
        </tpls>
      </m>
      <n v="58155000" in="0" bc="00B4F0FF" fc="00008000">
        <tpls c="5">
          <tpl fld="1" item="1"/>
          <tpl fld="6" item="16"/>
          <tpl fld="2" item="0"/>
          <tpl fld="7" item="0"/>
          <tpl hier="51" item="4294967295"/>
        </tpls>
      </n>
      <m in="0" bc="00B4F0FF" fc="00404040">
        <tpls c="5">
          <tpl fld="1" item="11"/>
          <tpl fld="6" item="8"/>
          <tpl fld="2" item="0"/>
          <tpl fld="7" item="0"/>
          <tpl hier="51" item="4294967295"/>
        </tpls>
      </m>
      <n v="36788306" in="0" bc="00B4F0FF" fc="00008000">
        <tpls c="5">
          <tpl fld="1" item="19"/>
          <tpl fld="6" item="16"/>
          <tpl fld="2" item="1"/>
          <tpl fld="7" item="0"/>
          <tpl hier="51" item="4294967295"/>
        </tpls>
      </n>
      <n v="241220000" in="0" bc="00B4F0FF" fc="00008000">
        <tpls c="5">
          <tpl fld="1" item="11"/>
          <tpl fld="6" item="16"/>
          <tpl fld="2" item="0"/>
          <tpl fld="7" item="0"/>
          <tpl hier="51" item="4294967295"/>
        </tpls>
      </n>
      <n v="2739160" in="0" bc="00B4F0FF" fc="00008000">
        <tpls c="5">
          <tpl fld="1" item="10"/>
          <tpl fld="6" item="1"/>
          <tpl fld="2" item="1"/>
          <tpl fld="7" item="0"/>
          <tpl hier="51" item="4294967295"/>
        </tpls>
      </n>
      <m in="0" bc="00B4F0FF" fc="00404040">
        <tpls c="5">
          <tpl fld="1" item="2"/>
          <tpl fld="6" item="1"/>
          <tpl fld="2" item="0"/>
          <tpl fld="7" item="0"/>
          <tpl hier="51" item="4294967295"/>
        </tpls>
      </m>
      <n v="106124063000" in="0" bc="00B4F0FF" fc="00008000">
        <tpls c="5">
          <tpl fld="1" item="3"/>
          <tpl fld="6" item="16"/>
          <tpl fld="2" item="0"/>
          <tpl fld="7" item="0"/>
          <tpl hier="51" item="4294967295"/>
        </tpls>
      </n>
      <n v="3348423" in="0" bc="00B4F0FF" fc="00008000">
        <tpls c="5">
          <tpl fld="1" item="18"/>
          <tpl fld="6" item="1"/>
          <tpl fld="2" item="1"/>
          <tpl fld="7" item="0"/>
          <tpl hier="51" item="4294967295"/>
        </tpls>
      </n>
      <n v="3290750292" in="0" bc="00B4F0FF" fc="00008000">
        <tpls c="5">
          <tpl fld="1" item="5"/>
          <tpl fld="6" item="6"/>
          <tpl fld="2" item="1"/>
          <tpl fld="7" item="0"/>
          <tpl hier="51" item="4294967295"/>
        </tpls>
      </n>
      <n v="148457901944.38" in="0" bc="00B4F0FF" fc="00008000">
        <tpls c="5">
          <tpl fld="1" item="5"/>
          <tpl fld="5" item="1"/>
          <tpl fld="2" item="1"/>
          <tpl fld="7" item="0"/>
          <tpl hier="51" item="4294967295"/>
        </tpls>
      </n>
      <n v="841270000" in="0" bc="00B4F0FF" fc="00008000">
        <tpls c="5">
          <tpl fld="1" item="14"/>
          <tpl fld="6" item="16"/>
          <tpl fld="2" item="0"/>
          <tpl fld="7" item="0"/>
          <tpl hier="51" item="4294967295"/>
        </tpls>
      </n>
      <n v="53478982203" in="0" bc="00B4F0FF" fc="00008000">
        <tpls c="5">
          <tpl fld="1" item="5"/>
          <tpl fld="6" item="16"/>
          <tpl fld="2" item="1"/>
          <tpl fld="7" item="0"/>
          <tpl hier="51" item="4294967295"/>
        </tpls>
      </n>
      <n v="828383" in="0" bc="00B4F0FF" fc="00008000">
        <tpls c="5">
          <tpl fld="1" item="18"/>
          <tpl fld="6" item="0"/>
          <tpl fld="2" item="1"/>
          <tpl fld="7" item="0"/>
          <tpl hier="51" item="4294967295"/>
        </tpls>
      </n>
      <m in="0" bc="00B4F0FF" fc="00404040">
        <tpls c="5">
          <tpl fld="1" item="3"/>
          <tpl fld="6" item="8"/>
          <tpl fld="2" item="0"/>
          <tpl fld="7" item="0"/>
          <tpl hier="51" item="4294967295"/>
        </tpls>
      </m>
      <n v="641888898.7299999" in="0" bc="00B4F0FF" fc="00008000">
        <tpls c="5">
          <tpl fld="1" item="0"/>
          <tpl fld="5" item="1"/>
          <tpl fld="2" item="1"/>
          <tpl fld="7" item="0"/>
          <tpl hier="51" item="4294967295"/>
        </tpls>
      </n>
      <n v="396726" in="0" bc="00B4F0FF" fc="00008000">
        <tpls c="5">
          <tpl fld="1" item="1"/>
          <tpl fld="6" item="1"/>
          <tpl fld="2" item="1"/>
          <tpl fld="7" item="0"/>
          <tpl hier="51" item="4294967295"/>
        </tpls>
      </n>
      <n v="30202407" in="0" bc="00B4F0FF" fc="00008000">
        <tpls c="5">
          <tpl fld="1" item="13"/>
          <tpl fld="6" item="6"/>
          <tpl fld="2" item="1"/>
          <tpl fld="7" item="0"/>
          <tpl hier="51" item="4294967295"/>
        </tpls>
      </n>
      <n v="192237558" in="0" bc="00B4F0FF" fc="00008000">
        <tpls c="5">
          <tpl fld="1" item="3"/>
          <tpl fld="6" item="0"/>
          <tpl fld="2" item="1"/>
          <tpl fld="7" item="0"/>
          <tpl hier="51" item="4294967295"/>
        </tpls>
      </n>
      <n v="152605084" in="0" bc="00B4F0FF" fc="00008000">
        <tpls c="5">
          <tpl fld="1" item="5"/>
          <tpl fld="6" item="0"/>
          <tpl fld="2" item="1"/>
          <tpl fld="7" item="0"/>
          <tpl hier="51" item="4294967295"/>
        </tpls>
      </n>
      <n v="124663059" in="0" bc="00B4F0FF" fc="00008000">
        <tpls c="5">
          <tpl fld="1" item="4"/>
          <tpl fld="6" item="0"/>
          <tpl fld="2" item="1"/>
          <tpl fld="7" item="0"/>
          <tpl hier="51" item="4294967295"/>
        </tpls>
      </n>
      <n v="-749300" in="0" bc="00B4F0FF" fc="00000080">
        <tpls c="5">
          <tpl fld="1" item="25"/>
          <tpl fld="6" item="5"/>
          <tpl fld="2" item="1"/>
          <tpl fld="7" item="0"/>
          <tpl hier="51" item="4294967295"/>
        </tpls>
      </n>
      <n v="5056983" in="0" bc="00B4F0FF" fc="00008000">
        <tpls c="5">
          <tpl fld="1" item="0"/>
          <tpl fld="6" item="5"/>
          <tpl fld="2" item="1"/>
          <tpl fld="7" item="0"/>
          <tpl hier="51" item="4294967295"/>
        </tpls>
      </n>
      <n v="1700252106" in="0" bc="00B4F0FF" fc="00008000">
        <tpls c="5">
          <tpl fld="1" item="3"/>
          <tpl fld="6" item="5"/>
          <tpl fld="2" item="1"/>
          <tpl fld="7" item="0"/>
          <tpl hier="51" item="4294967295"/>
        </tpls>
      </n>
      <n v="4459843" in="0" bc="00B4F0FF" fc="00008000">
        <tpls c="5">
          <tpl fld="1" item="14"/>
          <tpl fld="6" item="5"/>
          <tpl fld="2" item="1"/>
          <tpl fld="7" item="0"/>
          <tpl hier="51" item="4294967295"/>
        </tpls>
      </n>
      <n v="748121492" in="0" bc="00B4F0FF" fc="00008000">
        <tpls c="5">
          <tpl fld="1" item="5"/>
          <tpl fld="6" item="5"/>
          <tpl fld="2" item="1"/>
          <tpl fld="7" item="0"/>
          <tpl hier="51" item="4294967295"/>
        </tpls>
      </n>
      <n v="2536771" in="0" bc="00B4F0FF" fc="00008000">
        <tpls c="5">
          <tpl fld="1" item="13"/>
          <tpl fld="6" item="5"/>
          <tpl fld="2" item="1"/>
          <tpl fld="7" item="0"/>
          <tpl hier="51" item="4294967295"/>
        </tpls>
      </n>
      <n v="20304" in="0" bc="00B4F0FF" fc="00008000">
        <tpls c="5">
          <tpl fld="1" item="25"/>
          <tpl fld="6" item="12"/>
          <tpl fld="2" item="1"/>
          <tpl fld="7" item="0"/>
          <tpl hier="51" item="4294967295"/>
        </tpls>
      </n>
      <n v="367821119" in="0" bc="00B4F0FF" fc="00008000">
        <tpls c="5">
          <tpl fld="1" item="3"/>
          <tpl fld="6" item="12"/>
          <tpl fld="2" item="1"/>
          <tpl fld="7" item="0"/>
          <tpl hier="51" item="4294967295"/>
        </tpls>
      </n>
      <n v="2868201" in="0" bc="00B4F0FF" fc="00008000">
        <tpls c="5">
          <tpl fld="1" item="5"/>
          <tpl fld="6" item="12"/>
          <tpl fld="2" item="1"/>
          <tpl fld="7" item="0"/>
          <tpl hier="51" item="4294967295"/>
        </tpls>
      </n>
      <n v="-61417" in="0" bc="00B4F0FF" fc="00000080">
        <tpls c="5">
          <tpl fld="1" item="23"/>
          <tpl fld="6" item="12"/>
          <tpl fld="2" item="1"/>
          <tpl fld="7" item="0"/>
          <tpl hier="51" item="4294967295"/>
        </tpls>
      </n>
      <n v="44844157" in="0" bc="00B4F0FF" fc="00008000">
        <tpls c="5">
          <tpl fld="1" item="4"/>
          <tpl fld="6" item="12"/>
          <tpl fld="2" item="1"/>
          <tpl fld="7" item="0"/>
          <tpl hier="51" item="4294967295"/>
        </tpls>
      </n>
      <n v="1195649" in="0" bc="00B4F0FF" fc="00008000">
        <tpls c="5">
          <tpl fld="1" item="6"/>
          <tpl fld="6" item="12"/>
          <tpl fld="2" item="1"/>
          <tpl fld="7" item="0"/>
          <tpl hier="51" item="4294967295"/>
        </tpls>
      </n>
      <n v="1230382" in="0" bc="00B4F0FF" fc="00008000">
        <tpls c="5">
          <tpl fld="1" item="0"/>
          <tpl fld="6" item="12"/>
          <tpl fld="2" item="1"/>
          <tpl fld="7" item="0"/>
          <tpl hier="51" item="4294967295"/>
        </tpls>
      </n>
      <n v="379330" in="0" bc="00B4F0FF" fc="00008000">
        <tpls c="5">
          <tpl fld="1" item="1"/>
          <tpl fld="6" item="12"/>
          <tpl fld="2" item="1"/>
          <tpl fld="7" item="0"/>
          <tpl hier="51" item="4294967295"/>
        </tpls>
      </n>
      <n v="1964755" in="0" bc="00B4F0FF" fc="00008000">
        <tpls c="5">
          <tpl fld="1" item="12"/>
          <tpl fld="6" item="12"/>
          <tpl fld="2" item="1"/>
          <tpl fld="7" item="0"/>
          <tpl hier="51" item="4294967295"/>
        </tpls>
      </n>
      <n v="494290" in="0" bc="00B4F0FF" fc="00008000">
        <tpls c="5">
          <tpl fld="1" item="10"/>
          <tpl fld="6" item="12"/>
          <tpl fld="2" item="1"/>
          <tpl fld="7" item="0"/>
          <tpl hier="51" item="4294967295"/>
        </tpls>
      </n>
      <n v="873620" in="0" bc="00B4F0FF" fc="00008000">
        <tpls c="5">
          <tpl fld="1" item="2"/>
          <tpl fld="6" item="12"/>
          <tpl fld="2" item="1"/>
          <tpl fld="7" item="0"/>
          <tpl hier="51" item="4294967295"/>
        </tpls>
      </n>
      <n v="519371" in="0" bc="00B4F0FF" fc="00008000">
        <tpls c="5">
          <tpl fld="1" item="18"/>
          <tpl fld="6" item="12"/>
          <tpl fld="2" item="1"/>
          <tpl fld="7" item="0"/>
          <tpl hier="51" item="4294967295"/>
        </tpls>
      </n>
      <m in="0" bc="00B4F0FF" fc="00404040">
        <tpls c="5">
          <tpl fld="1" item="5"/>
          <tpl fld="6" item="17"/>
          <tpl fld="2" item="1"/>
          <tpl fld="7" item="0"/>
          <tpl hier="51" item="4294967295"/>
        </tpls>
      </m>
      <m in="0" bc="00B4F0FF" fc="00404040">
        <tpls c="5">
          <tpl fld="1" item="0"/>
          <tpl fld="6" item="17"/>
          <tpl fld="2" item="1"/>
          <tpl fld="7" item="0"/>
          <tpl hier="51" item="4294967295"/>
        </tpls>
      </m>
      <m in="0" bc="00B4F0FF" fc="00404040">
        <tpls c="5">
          <tpl fld="1" item="2"/>
          <tpl fld="6" item="17"/>
          <tpl fld="2" item="1"/>
          <tpl fld="7" item="0"/>
          <tpl hier="51" item="4294967295"/>
        </tpls>
      </m>
      <m in="0" bc="00B4F0FF" fc="00404040">
        <tpls c="5">
          <tpl fld="1" item="6"/>
          <tpl fld="6" item="17"/>
          <tpl fld="2" item="1"/>
          <tpl fld="7" item="0"/>
          <tpl hier="51" item="4294967295"/>
        </tpls>
      </m>
      <m in="0" bc="00B4F0FF" fc="00404040">
        <tpls c="5">
          <tpl fld="1" item="23"/>
          <tpl fld="6" item="17"/>
          <tpl fld="2" item="1"/>
          <tpl fld="7" item="0"/>
          <tpl hier="51" item="4294967295"/>
        </tpls>
      </m>
      <m in="0" bc="00B4F0FF" fc="00404040">
        <tpls c="5">
          <tpl fld="1" item="25"/>
          <tpl fld="6" item="17"/>
          <tpl fld="2" item="1"/>
          <tpl fld="7" item="0"/>
          <tpl hier="51" item="4294967295"/>
        </tpls>
      </m>
      <m in="0" bc="00B4F0FF" fc="00404040">
        <tpls c="5">
          <tpl fld="1" item="4"/>
          <tpl fld="6" item="17"/>
          <tpl fld="2" item="1"/>
          <tpl fld="7" item="0"/>
          <tpl hier="51" item="4294967295"/>
        </tpls>
      </m>
      <m in="0" bc="00B4F0FF" fc="00404040">
        <tpls c="5">
          <tpl fld="1" item="11"/>
          <tpl fld="6" item="17"/>
          <tpl fld="2" item="1"/>
          <tpl fld="7" item="0"/>
          <tpl hier="51" item="4294967295"/>
        </tpls>
      </m>
      <m in="0" bc="00B4F0FF" fc="00404040">
        <tpls c="5">
          <tpl fld="1" item="13"/>
          <tpl fld="6" item="17"/>
          <tpl fld="2" item="1"/>
          <tpl fld="7" item="0"/>
          <tpl hier="51" item="4294967295"/>
        </tpls>
      </m>
      <m in="0" bc="00B4F0FF" fc="00404040">
        <tpls c="5">
          <tpl fld="1" item="14"/>
          <tpl fld="6" item="17"/>
          <tpl fld="2" item="1"/>
          <tpl fld="7" item="0"/>
          <tpl hier="51" item="4294967295"/>
        </tpls>
      </m>
      <n v="13904700" in="0" bc="00B4F0FF" fc="00008000">
        <tpls c="5">
          <tpl fld="1" item="0"/>
          <tpl fld="6" item="20"/>
          <tpl fld="2" item="0"/>
          <tpl fld="7" item="0"/>
          <tpl hier="51" item="4294967295"/>
        </tpls>
      </n>
      <n v="567205910" in="0" bc="00B4F0FF" fc="00008000">
        <tpls c="5">
          <tpl fld="1" item="25"/>
          <tpl fld="6" item="20"/>
          <tpl fld="2" item="0"/>
          <tpl fld="7" item="0"/>
          <tpl hier="51" item="4294967295"/>
        </tpls>
      </n>
      <n v="51420180" in="0" bc="00B4F0FF" fc="00008000">
        <tpls c="5">
          <tpl fld="1" item="11"/>
          <tpl fld="6" item="20"/>
          <tpl fld="2" item="0"/>
          <tpl fld="7" item="0"/>
          <tpl hier="51" item="4294967295"/>
        </tpls>
      </n>
      <n v="1216289480" in="0" bc="00B4F0FF" fc="00008000">
        <tpls c="5">
          <tpl fld="1" item="12"/>
          <tpl fld="6" item="20"/>
          <tpl fld="2" item="0"/>
          <tpl fld="7" item="0"/>
          <tpl hier="51" item="4294967295"/>
        </tpls>
      </n>
      <n v="317522983400" in="0" bc="00B4F0FF" fc="00008000">
        <tpls c="5">
          <tpl fld="1" item="3"/>
          <tpl fld="6" item="20"/>
          <tpl fld="2" item="0"/>
          <tpl fld="7" item="0"/>
          <tpl hier="51" item="4294967295"/>
        </tpls>
      </n>
      <n v="399652910" in="0" bc="00B4F0FF" fc="00008000">
        <tpls c="5">
          <tpl fld="1" item="2"/>
          <tpl fld="6" item="20"/>
          <tpl fld="2" item="0"/>
          <tpl fld="7" item="0"/>
          <tpl hier="51" item="4294967295"/>
        </tpls>
      </n>
      <n v="52762503860" in="0" bc="00B4F0FF" fc="00008000">
        <tpls c="5">
          <tpl fld="1" item="5"/>
          <tpl fld="6" item="20"/>
          <tpl fld="2" item="0"/>
          <tpl fld="7" item="0"/>
          <tpl hier="51" item="4294967295"/>
        </tpls>
      </n>
      <n v="594715240" in="0" bc="00B4F0FF" fc="00008000">
        <tpls c="5">
          <tpl fld="1" item="13"/>
          <tpl fld="6" item="20"/>
          <tpl fld="2" item="0"/>
          <tpl fld="7" item="0"/>
          <tpl hier="51" item="4294967295"/>
        </tpls>
      </n>
      <n v="542543140" in="0" bc="00B4F0FF" fc="00008000">
        <tpls c="5">
          <tpl fld="1" item="14"/>
          <tpl fld="6" item="20"/>
          <tpl fld="2" item="0"/>
          <tpl fld="7" item="0"/>
          <tpl hier="51" item="4294967295"/>
        </tpls>
      </n>
      <n v="36667067.049999997" in="0" bc="00B4F0FF" fc="00008000">
        <tpls c="5">
          <tpl fld="1" item="23"/>
          <tpl fld="6" item="11"/>
          <tpl fld="2" item="1"/>
          <tpl fld="7" item="0"/>
          <tpl hier="51" item="4294967295"/>
        </tpls>
      </n>
      <n v="5983032568.9345045" in="0" bc="00B4F0FF" fc="00008000">
        <tpls c="5">
          <tpl fld="1" item="4"/>
          <tpl fld="6" item="11"/>
          <tpl fld="2" item="1"/>
          <tpl fld="7" item="0"/>
          <tpl hier="51" item="4294967295"/>
        </tpls>
      </n>
      <n v="49619847.469999999" in="0" bc="00B4F0FF" fc="00008000">
        <tpls c="5">
          <tpl fld="1" item="13"/>
          <tpl fld="6" item="11"/>
          <tpl fld="2" item="1"/>
          <tpl fld="7" item="0"/>
          <tpl hier="51" item="4294967295"/>
        </tpls>
      </n>
      <n v="13642163.73" in="0" bc="00B4F0FF" fc="00008000">
        <tpls c="5">
          <tpl fld="1" item="0"/>
          <tpl fld="6" item="11"/>
          <tpl fld="2" item="1"/>
          <tpl fld="7" item="0"/>
          <tpl hier="51" item="4294967295"/>
        </tpls>
      </n>
      <n v="107637362.71000001" in="0" bc="00B4F0FF" fc="00008000">
        <tpls c="5">
          <tpl fld="1" item="12"/>
          <tpl fld="6" item="11"/>
          <tpl fld="2" item="1"/>
          <tpl fld="7" item="0"/>
          <tpl hier="51" item="4294967295"/>
        </tpls>
      </n>
      <n v="46694465.789999999" in="0" bc="00B4F0FF" fc="00008000">
        <tpls c="5">
          <tpl fld="1" item="2"/>
          <tpl fld="6" item="11"/>
          <tpl fld="2" item="1"/>
          <tpl fld="7" item="0"/>
          <tpl hier="51" item="4294967295"/>
        </tpls>
      </n>
      <n v="71405672.129999995" in="0" bc="00B4F0FF" fc="00008000">
        <tpls c="5">
          <tpl fld="1" item="14"/>
          <tpl fld="6" item="11"/>
          <tpl fld="2" item="1"/>
          <tpl fld="7" item="0"/>
          <tpl hier="51" item="4294967295"/>
        </tpls>
      </n>
      <n v="21896057.82" in="0" bc="00B4F0FF" fc="00008000">
        <tpls c="5">
          <tpl fld="1" item="6"/>
          <tpl fld="6" item="11"/>
          <tpl fld="2" item="1"/>
          <tpl fld="7" item="0"/>
          <tpl hier="51" item="4294967295"/>
        </tpls>
      </n>
      <n v="3967990992.7099991" in="0" bc="00B4F0FF" fc="00008000">
        <tpls c="5">
          <tpl fld="1" item="5"/>
          <tpl fld="6" item="11"/>
          <tpl fld="2" item="1"/>
          <tpl fld="7" item="0"/>
          <tpl hier="51" item="4294967295"/>
        </tpls>
      </n>
      <n v="5130692.71" in="0" bc="00B4F0FF" fc="00008000">
        <tpls c="5">
          <tpl fld="1" item="1"/>
          <tpl fld="6" item="11"/>
          <tpl fld="2" item="1"/>
          <tpl fld="7" item="0"/>
          <tpl hier="51" item="4294967295"/>
        </tpls>
      </n>
      <n v="10123158896.590099" in="0" bc="00B4F0FF" fc="00008000">
        <tpls c="5">
          <tpl fld="1" item="3"/>
          <tpl fld="6" item="11"/>
          <tpl fld="2" item="1"/>
          <tpl fld="7" item="0"/>
          <tpl hier="51" item="4294967295"/>
        </tpls>
      </n>
      <m in="0" bc="00B4F0FF" fc="00404040">
        <tpls c="5">
          <tpl fld="1" item="5"/>
          <tpl fld="6" item="2"/>
          <tpl fld="2" item="0"/>
          <tpl fld="7" item="0"/>
          <tpl hier="51" item="4294967295"/>
        </tpls>
      </m>
      <m in="0" bc="00B4F0FF" fc="00404040">
        <tpls c="5">
          <tpl fld="1" item="14"/>
          <tpl fld="6" item="2"/>
          <tpl fld="2" item="0"/>
          <tpl fld="7" item="0"/>
          <tpl hier="51" item="4294967295"/>
        </tpls>
      </m>
      <m in="0" bc="00B4F0FF" fc="00404040">
        <tpls c="5">
          <tpl fld="1" item="25"/>
          <tpl fld="6" item="2"/>
          <tpl fld="2" item="0"/>
          <tpl fld="7" item="0"/>
          <tpl hier="51" item="4294967295"/>
        </tpls>
      </m>
      <m in="0" bc="00B4F0FF" fc="00404040">
        <tpls c="5">
          <tpl fld="1" item="10"/>
          <tpl fld="6" item="2"/>
          <tpl fld="2" item="0"/>
          <tpl fld="7" item="0"/>
          <tpl hier="51" item="4294967295"/>
        </tpls>
      </m>
      <m in="0" bc="00B4F0FF" fc="00404040">
        <tpls c="5">
          <tpl fld="1" item="6"/>
          <tpl fld="6" item="2"/>
          <tpl fld="2" item="0"/>
          <tpl fld="7" item="0"/>
          <tpl hier="51" item="4294967295"/>
        </tpls>
      </m>
      <m in="0" bc="00B4F0FF" fc="00404040">
        <tpls c="5">
          <tpl fld="1" item="1"/>
          <tpl fld="6" item="2"/>
          <tpl fld="2" item="0"/>
          <tpl fld="7" item="0"/>
          <tpl hier="51" item="4294967295"/>
        </tpls>
      </m>
      <m in="0" bc="00B4F0FF" fc="00404040">
        <tpls c="5">
          <tpl fld="1" item="4"/>
          <tpl fld="6" item="2"/>
          <tpl fld="2" item="0"/>
          <tpl fld="7" item="0"/>
          <tpl hier="51" item="4294967295"/>
        </tpls>
      </m>
      <m in="0" bc="00B4F0FF" fc="00404040">
        <tpls c="5">
          <tpl fld="1" item="2"/>
          <tpl fld="6" item="2"/>
          <tpl fld="2" item="0"/>
          <tpl fld="7" item="0"/>
          <tpl hier="51" item="4294967295"/>
        </tpls>
      </m>
      <m in="0" bc="00B4F0FF" fc="00404040">
        <tpls c="5">
          <tpl fld="1" item="11"/>
          <tpl fld="6" item="2"/>
          <tpl fld="2" item="0"/>
          <tpl fld="7" item="0"/>
          <tpl hier="51" item="4294967295"/>
        </tpls>
      </m>
      <m in="0" bc="00B4F0FF" fc="00404040">
        <tpls c="5">
          <tpl fld="1" item="0"/>
          <tpl fld="6" item="2"/>
          <tpl fld="2" item="0"/>
          <tpl fld="7" item="0"/>
          <tpl hier="51" item="4294967295"/>
        </tpls>
      </m>
      <m in="0" bc="00B4F0FF" fc="00404040">
        <tpls c="5">
          <tpl fld="1" item="23"/>
          <tpl fld="6" item="2"/>
          <tpl fld="2" item="0"/>
          <tpl fld="7" item="0"/>
          <tpl hier="51" item="4294967295"/>
        </tpls>
      </m>
      <m in="0" bc="00B4F0FF" fc="00404040">
        <tpls c="5">
          <tpl fld="1" item="18"/>
          <tpl fld="6" item="2"/>
          <tpl fld="2" item="0"/>
          <tpl fld="7" item="0"/>
          <tpl hier="51" item="4294967295"/>
        </tpls>
      </m>
      <m in="0" bc="00B4F0FF" fc="00404040">
        <tpls c="5">
          <tpl fld="1" item="4"/>
          <tpl fld="6" item="7"/>
          <tpl fld="2" item="0"/>
          <tpl fld="7" item="0"/>
          <tpl hier="51" item="4294967295"/>
        </tpls>
      </m>
      <m in="0" bc="00B4F0FF" fc="00404040">
        <tpls c="5">
          <tpl fld="1" item="3"/>
          <tpl fld="6" item="7"/>
          <tpl fld="2" item="0"/>
          <tpl fld="7" item="0"/>
          <tpl hier="51" item="4294967295"/>
        </tpls>
      </m>
      <m in="0" bc="00B4F0FF" fc="00404040">
        <tpls c="5">
          <tpl fld="1" item="18"/>
          <tpl fld="6" item="7"/>
          <tpl fld="2" item="0"/>
          <tpl fld="7" item="0"/>
          <tpl hier="51" item="4294967295"/>
        </tpls>
      </m>
      <m in="0" bc="00B4F0FF" fc="00404040">
        <tpls c="5">
          <tpl fld="1" item="5"/>
          <tpl fld="6" item="7"/>
          <tpl fld="2" item="0"/>
          <tpl fld="7" item="0"/>
          <tpl hier="51" item="4294967295"/>
        </tpls>
      </m>
      <m in="0" bc="00B4F0FF" fc="00404040">
        <tpls c="5">
          <tpl fld="1" item="13"/>
          <tpl fld="6" item="7"/>
          <tpl fld="2" item="0"/>
          <tpl fld="7" item="0"/>
          <tpl hier="51" item="4294967295"/>
        </tpls>
      </m>
      <m in="0" bc="00B4F0FF" fc="00404040">
        <tpls c="5">
          <tpl fld="1" item="0"/>
          <tpl fld="6" item="7"/>
          <tpl fld="2" item="0"/>
          <tpl fld="7" item="0"/>
          <tpl hier="51" item="4294967295"/>
        </tpls>
      </m>
      <m in="0" bc="00B4F0FF" fc="00404040">
        <tpls c="5">
          <tpl fld="1" item="1"/>
          <tpl fld="6" item="7"/>
          <tpl fld="2" item="0"/>
          <tpl fld="7" item="0"/>
          <tpl hier="51" item="4294967295"/>
        </tpls>
      </m>
      <m in="0" bc="00B4F0FF" fc="00404040">
        <tpls c="5">
          <tpl fld="1" item="25"/>
          <tpl fld="6" item="7"/>
          <tpl fld="2" item="0"/>
          <tpl fld="7" item="0"/>
          <tpl hier="51" item="4294967295"/>
        </tpls>
      </m>
      <m in="0" bc="00B4F0FF" fc="00404040">
        <tpls c="5">
          <tpl fld="1" item="10"/>
          <tpl fld="6" item="7"/>
          <tpl fld="2" item="0"/>
          <tpl fld="7" item="0"/>
          <tpl hier="51" item="4294967295"/>
        </tpls>
      </m>
      <m in="0" bc="00B4F0FF" fc="00404040">
        <tpls c="5">
          <tpl fld="1" item="11"/>
          <tpl fld="6" item="7"/>
          <tpl fld="2" item="0"/>
          <tpl fld="7" item="0"/>
          <tpl hier="51" item="4294967295"/>
        </tpls>
      </m>
      <m in="0" bc="00B4F0FF" fc="00404040">
        <tpls c="5">
          <tpl fld="1" item="23"/>
          <tpl fld="6" item="7"/>
          <tpl fld="2" item="0"/>
          <tpl fld="7" item="0"/>
          <tpl hier="51" item="4294967295"/>
        </tpls>
      </m>
      <m in="0" bc="00B4F0FF" fc="00404040">
        <tpls c="5">
          <tpl fld="1" item="19"/>
          <tpl fld="6" item="7"/>
          <tpl fld="2" item="0"/>
          <tpl fld="7" item="0"/>
          <tpl hier="51" item="4294967295"/>
        </tpls>
      </m>
      <m in="0" bc="00B4F0FF" fc="00404040">
        <tpls c="5">
          <tpl fld="1" item="6"/>
          <tpl fld="6" item="7"/>
          <tpl fld="2" item="0"/>
          <tpl fld="7" item="0"/>
          <tpl hier="51" item="4294967295"/>
        </tpls>
      </m>
      <m in="0" bc="00B4F0FF" fc="00404040">
        <tpls c="5">
          <tpl fld="1" item="14"/>
          <tpl fld="6" item="7"/>
          <tpl fld="2" item="0"/>
          <tpl fld="7" item="0"/>
          <tpl hier="51" item="4294967295"/>
        </tpls>
      </m>
      <m in="0" bc="00B4F0FF" fc="00404040">
        <tpls c="5">
          <tpl fld="1" item="12"/>
          <tpl fld="6" item="7"/>
          <tpl fld="2" item="0"/>
          <tpl fld="7" item="0"/>
          <tpl hier="51" item="4294967295"/>
        </tpls>
      </m>
      <m in="0" bc="00B4F0FF" fc="00404040">
        <tpls c="5">
          <tpl fld="1" item="0"/>
          <tpl fld="6" item="14"/>
          <tpl fld="2" item="1"/>
          <tpl fld="7" item="0"/>
          <tpl hier="51" item="4294967295"/>
        </tpls>
      </m>
      <m in="0" bc="00B4F0FF" fc="00404040">
        <tpls c="5">
          <tpl fld="1" item="1"/>
          <tpl fld="6" item="14"/>
          <tpl fld="2" item="1"/>
          <tpl fld="7" item="0"/>
          <tpl hier="51" item="4294967295"/>
        </tpls>
      </m>
      <m in="0" bc="00B4F0FF" fc="00404040">
        <tpls c="5">
          <tpl fld="1" item="6"/>
          <tpl fld="6" item="14"/>
          <tpl fld="2" item="1"/>
          <tpl fld="7" item="0"/>
          <tpl hier="51" item="4294967295"/>
        </tpls>
      </m>
      <m in="0" bc="00B4F0FF" fc="00404040">
        <tpls c="5">
          <tpl fld="1" item="23"/>
          <tpl fld="6" item="14"/>
          <tpl fld="2" item="1"/>
          <tpl fld="7" item="0"/>
          <tpl hier="51" item="4294967295"/>
        </tpls>
      </m>
      <m in="0" bc="00B4F0FF" fc="00404040">
        <tpls c="5">
          <tpl fld="1" item="11"/>
          <tpl fld="6" item="14"/>
          <tpl fld="2" item="1"/>
          <tpl fld="7" item="0"/>
          <tpl hier="51" item="4294967295"/>
        </tpls>
      </m>
      <m in="0" bc="00B4F0FF" fc="00404040">
        <tpls c="5">
          <tpl fld="1" item="12"/>
          <tpl fld="6" item="14"/>
          <tpl fld="2" item="1"/>
          <tpl fld="7" item="0"/>
          <tpl hier="51" item="4294967295"/>
        </tpls>
      </m>
      <m in="0" bc="00B4F0FF" fc="00404040">
        <tpls c="5">
          <tpl fld="1" item="13"/>
          <tpl fld="6" item="14"/>
          <tpl fld="2" item="1"/>
          <tpl fld="7" item="0"/>
          <tpl hier="51" item="4294967295"/>
        </tpls>
      </m>
      <m in="0" bc="00B4F0FF" fc="00404040">
        <tpls c="5">
          <tpl fld="1" item="14"/>
          <tpl fld="6" item="14"/>
          <tpl fld="2" item="1"/>
          <tpl fld="7" item="0"/>
          <tpl hier="51" item="4294967295"/>
        </tpls>
      </m>
      <m in="0" bc="00B4F0FF" fc="00404040">
        <tpls c="5">
          <tpl fld="1" item="18"/>
          <tpl fld="6" item="14"/>
          <tpl fld="2" item="1"/>
          <tpl fld="7" item="0"/>
          <tpl hier="51" item="4294967295"/>
        </tpls>
      </m>
      <m in="0" bc="00B4F0FF" fc="00404040">
        <tpls c="5">
          <tpl fld="1" item="5"/>
          <tpl fld="6" item="14"/>
          <tpl fld="2" item="1"/>
          <tpl fld="7" item="0"/>
          <tpl hier="51" item="4294967295"/>
        </tpls>
      </m>
      <m in="0" bc="00B4F0FF" fc="00404040">
        <tpls c="5">
          <tpl fld="1" item="19"/>
          <tpl fld="6" item="14"/>
          <tpl fld="2" item="1"/>
          <tpl fld="7" item="0"/>
          <tpl hier="51" item="4294967295"/>
        </tpls>
      </m>
      <n v="1438838135" in="0" bc="00B4F0FF" fc="00008000">
        <tpls c="5">
          <tpl fld="1" item="12"/>
          <tpl fld="6" item="16"/>
          <tpl fld="2" item="1"/>
          <tpl fld="7" item="0"/>
          <tpl hier="51" item="4294967295"/>
        </tpls>
      </n>
      <n v="1388947376" in="0" bc="00B4F0FF" fc="00008000">
        <tpls c="5">
          <tpl fld="1" item="12"/>
          <tpl fld="6" item="20"/>
          <tpl fld="2" item="1"/>
          <tpl fld="7" item="0"/>
          <tpl hier="51" item="4294967295"/>
        </tpls>
      </n>
      <m in="0" bc="00B4F0FF" fc="00404040">
        <tpls c="5">
          <tpl fld="1" item="12"/>
          <tpl fld="6" item="2"/>
          <tpl fld="2" item="0"/>
          <tpl fld="7" item="0"/>
          <tpl hier="51" item="4294967295"/>
        </tpls>
      </m>
      <n v="15197650" in="0" bc="00B4F0FF" fc="00008000">
        <tpls c="5">
          <tpl fld="1" item="12"/>
          <tpl fld="6" item="1"/>
          <tpl fld="2" item="1"/>
          <tpl fld="7" item="0"/>
          <tpl hier="51" item="4294967295"/>
        </tpls>
      </n>
      <n v="56898659" in="0" bc="00B4F0FF" fc="00008000">
        <tpls c="5">
          <tpl fld="1" item="12"/>
          <tpl fld="6" item="6"/>
          <tpl fld="2" item="1"/>
          <tpl fld="7" item="0"/>
          <tpl hier="51" item="4294967295"/>
        </tpls>
      </n>
      <n v="1379000" in="0" bc="00B4F0FF" fc="00008000">
        <tpls c="5">
          <tpl fld="1" item="12"/>
          <tpl fld="6" item="4"/>
          <tpl fld="2" item="0"/>
          <tpl fld="7" item="0"/>
          <tpl hier="51" item="4294967295"/>
        </tpls>
      </n>
      <n v="8439300" in="0" bc="00B4F0FF" fc="00008000">
        <tpls c="5">
          <tpl fld="1" item="12"/>
          <tpl fld="6" item="5"/>
          <tpl fld="2" item="0"/>
          <tpl fld="7" item="0"/>
          <tpl hier="51" item="4294967295"/>
        </tpls>
      </n>
      <m in="0" bc="00B4F0FF" fc="00404040">
        <tpls c="5">
          <tpl fld="1" item="12"/>
          <tpl fld="6" item="8"/>
          <tpl fld="2" item="1"/>
          <tpl fld="7" item="0"/>
          <tpl hier="51" item="4294967295"/>
        </tpls>
      </m>
      <n v="0" in="0" bc="00B4F0FF" fc="00404040">
        <tpls c="5">
          <tpl fld="1" item="25"/>
          <tpl fld="6" item="12"/>
          <tpl fld="2" item="0"/>
          <tpl fld="7" item="0"/>
          <tpl hier="51" item="4294967295"/>
        </tpls>
      </n>
      <n v="32000" in="0" bc="00B4F0FF" fc="00008000">
        <tpls c="5">
          <tpl fld="1" item="13"/>
          <tpl fld="6" item="12"/>
          <tpl fld="2" item="0"/>
          <tpl fld="7" item="0"/>
          <tpl hier="51" item="4294967295"/>
        </tpls>
      </n>
      <n v="968000" in="0" bc="00B4F0FF" fc="00008000">
        <tpls c="5">
          <tpl fld="1" item="12"/>
          <tpl fld="6" item="12"/>
          <tpl fld="2" item="0"/>
          <tpl fld="7" item="0"/>
          <tpl hier="51" item="4294967295"/>
        </tpls>
      </n>
      <n v="1624000" in="0" bc="00B4F0FF" fc="00008000">
        <tpls c="5">
          <tpl fld="1" item="2"/>
          <tpl fld="6" item="12"/>
          <tpl fld="2" item="0"/>
          <tpl fld="7" item="0"/>
          <tpl hier="51" item="4294967295"/>
        </tpls>
      </n>
      <n v="-811000" in="0" bc="00B4F0FF" fc="00000080">
        <tpls c="5">
          <tpl fld="1" item="23"/>
          <tpl fld="6" item="12"/>
          <tpl fld="2" item="0"/>
          <tpl fld="7" item="0"/>
          <tpl hier="51" item="4294967295"/>
        </tpls>
      </n>
      <n v="1779000" in="0" bc="00B4F0FF" fc="00008000">
        <tpls c="5">
          <tpl fld="1" item="14"/>
          <tpl fld="6" item="12"/>
          <tpl fld="2" item="0"/>
          <tpl fld="7" item="0"/>
          <tpl hier="51" item="4294967295"/>
        </tpls>
      </n>
      <n v="0" in="0" bc="00B4F0FF" fc="00404040">
        <tpls c="5">
          <tpl fld="1" item="4"/>
          <tpl fld="6" item="12"/>
          <tpl fld="2" item="0"/>
          <tpl fld="7" item="0"/>
          <tpl hier="51" item="4294967295"/>
        </tpls>
      </n>
      <n v="714000" in="0" bc="00B4F0FF" fc="00008000">
        <tpls c="5">
          <tpl fld="1" item="0"/>
          <tpl fld="6" item="12"/>
          <tpl fld="2" item="0"/>
          <tpl fld="7" item="0"/>
          <tpl hier="51" item="4294967295"/>
        </tpls>
      </n>
      <n v="1302000" in="0" bc="00B4F0FF" fc="00008000">
        <tpls c="5">
          <tpl fld="1" item="6"/>
          <tpl fld="6" item="12"/>
          <tpl fld="2" item="0"/>
          <tpl fld="7" item="0"/>
          <tpl hier="51" item="4294967295"/>
        </tpls>
      </n>
      <n v="149000" in="0" bc="00B4F0FF" fc="00008000">
        <tpls c="5">
          <tpl fld="1" item="11"/>
          <tpl fld="6" item="12"/>
          <tpl fld="2" item="0"/>
          <tpl fld="7" item="0"/>
          <tpl hier="51" item="4294967295"/>
        </tpls>
      </n>
      <n v="328000" in="0" bc="00B4F0FF" fc="00008000">
        <tpls c="5">
          <tpl fld="1" item="18"/>
          <tpl fld="6" item="12"/>
          <tpl fld="2" item="0"/>
          <tpl fld="7" item="0"/>
          <tpl hier="51" item="4294967295"/>
        </tpls>
      </n>
      <n v="1402000" in="0" bc="00B4F0FF" fc="00008000">
        <tpls c="5">
          <tpl fld="1" item="1"/>
          <tpl fld="6" item="12"/>
          <tpl fld="2" item="0"/>
          <tpl fld="7" item="0"/>
          <tpl hier="51" item="4294967295"/>
        </tpls>
      </n>
      <m in="0" bc="00B4F0FF" fc="00404040">
        <tpls c="5">
          <tpl fld="1" item="3"/>
          <tpl fld="6" item="7"/>
          <tpl fld="2" item="1"/>
          <tpl fld="7" item="0"/>
          <tpl hier="51" item="4294967295"/>
        </tpls>
      </m>
      <m in="0" bc="00B4F0FF" fc="00404040">
        <tpls c="5">
          <tpl fld="1" item="6"/>
          <tpl fld="6" item="7"/>
          <tpl fld="2" item="1"/>
          <tpl fld="7" item="0"/>
          <tpl hier="51" item="4294967295"/>
        </tpls>
      </m>
      <m in="0" bc="00B4F0FF" fc="00404040">
        <tpls c="5">
          <tpl fld="1" item="18"/>
          <tpl fld="6" item="7"/>
          <tpl fld="2" item="1"/>
          <tpl fld="7" item="0"/>
          <tpl hier="51" item="4294967295"/>
        </tpls>
      </m>
      <m in="0" bc="00B4F0FF" fc="00404040">
        <tpls c="5">
          <tpl fld="1" item="11"/>
          <tpl fld="6" item="7"/>
          <tpl fld="2" item="1"/>
          <tpl fld="7" item="0"/>
          <tpl hier="51" item="4294967295"/>
        </tpls>
      </m>
      <m in="0" bc="00B4F0FF" fc="00404040">
        <tpls c="5">
          <tpl fld="1" item="25"/>
          <tpl fld="6" item="7"/>
          <tpl fld="2" item="1"/>
          <tpl fld="7" item="0"/>
          <tpl hier="51" item="4294967295"/>
        </tpls>
      </m>
      <m in="0" bc="00B4F0FF" fc="00404040">
        <tpls c="5">
          <tpl fld="1" item="14"/>
          <tpl fld="6" item="7"/>
          <tpl fld="2" item="1"/>
          <tpl fld="7" item="0"/>
          <tpl hier="51" item="4294967295"/>
        </tpls>
      </m>
      <m in="0" bc="00B4F0FF" fc="00404040">
        <tpls c="5">
          <tpl fld="1" item="1"/>
          <tpl fld="6" item="7"/>
          <tpl fld="2" item="1"/>
          <tpl fld="7" item="0"/>
          <tpl hier="51" item="4294967295"/>
        </tpls>
      </m>
      <m in="0" bc="00B4F0FF" fc="00404040">
        <tpls c="5">
          <tpl fld="1" item="2"/>
          <tpl fld="6" item="7"/>
          <tpl fld="2" item="1"/>
          <tpl fld="7" item="0"/>
          <tpl hier="51" item="4294967295"/>
        </tpls>
      </m>
      <m in="0" bc="00B4F0FF" fc="00404040">
        <tpls c="5">
          <tpl fld="1" item="23"/>
          <tpl fld="6" item="7"/>
          <tpl fld="2" item="1"/>
          <tpl fld="7" item="0"/>
          <tpl hier="51" item="4294967295"/>
        </tpls>
      </m>
      <m in="0" bc="00B4F0FF" fc="00404040">
        <tpls c="5">
          <tpl fld="1" item="19"/>
          <tpl fld="6" item="7"/>
          <tpl fld="2" item="1"/>
          <tpl fld="7" item="0"/>
          <tpl hier="51" item="4294967295"/>
        </tpls>
      </m>
      <m in="0" bc="00B4F0FF" fc="00404040">
        <tpls c="5">
          <tpl fld="1" item="12"/>
          <tpl fld="6" item="7"/>
          <tpl fld="2" item="1"/>
          <tpl fld="7" item="0"/>
          <tpl hier="51" item="4294967295"/>
        </tpls>
      </m>
      <m in="0" bc="00B4F0FF" fc="00404040">
        <tpls c="5">
          <tpl fld="1" item="13"/>
          <tpl fld="6" item="7"/>
          <tpl fld="2" item="1"/>
          <tpl fld="7" item="0"/>
          <tpl hier="51" item="4294967295"/>
        </tpls>
      </m>
      <m in="0" bc="00B4F0FF" fc="00404040">
        <tpls c="5">
          <tpl fld="1" item="5"/>
          <tpl fld="6" item="7"/>
          <tpl fld="2" item="1"/>
          <tpl fld="7" item="0"/>
          <tpl hier="51" item="4294967295"/>
        </tpls>
      </m>
      <m in="0" bc="00B4F0FF" fc="00404040">
        <tpls c="5">
          <tpl fld="1" item="10"/>
          <tpl fld="6" item="7"/>
          <tpl fld="2" item="1"/>
          <tpl fld="7" item="0"/>
          <tpl hier="51" item="4294967295"/>
        </tpls>
      </m>
      <n v="7394000" in="0" bc="00B4F0FF" fc="00008000">
        <tpls c="5">
          <tpl fld="1" item="6"/>
          <tpl fld="6" item="3"/>
          <tpl fld="2" item="0"/>
          <tpl fld="7" item="0"/>
          <tpl hier="51" item="4294967295"/>
        </tpls>
      </n>
      <n v="4977000" in="0" bc="00B4F0FF" fc="00008000">
        <tpls c="5">
          <tpl fld="1" item="23"/>
          <tpl fld="6" item="3"/>
          <tpl fld="2" item="0"/>
          <tpl fld="7" item="0"/>
          <tpl hier="51" item="4294967295"/>
        </tpls>
      </n>
      <n v="25963000" in="0" bc="00B4F0FF" fc="00008000">
        <tpls c="5">
          <tpl fld="1" item="10"/>
          <tpl fld="6" item="3"/>
          <tpl fld="2" item="0"/>
          <tpl fld="7" item="0"/>
          <tpl hier="51" item="4294967295"/>
        </tpls>
      </n>
      <n v="266000" in="0" bc="00B4F0FF" fc="00008000">
        <tpls c="5">
          <tpl fld="1" item="0"/>
          <tpl fld="6" item="3"/>
          <tpl fld="2" item="0"/>
          <tpl fld="7" item="0"/>
          <tpl hier="51" item="4294967295"/>
        </tpls>
      </n>
      <n v="54794000" in="0" bc="00B4F0FF" fc="00008000">
        <tpls c="5">
          <tpl fld="1" item="4"/>
          <tpl fld="6" item="3"/>
          <tpl fld="2" item="0"/>
          <tpl fld="7" item="0"/>
          <tpl hier="51" item="4294967295"/>
        </tpls>
      </n>
      <n v="583016000" in="0" bc="00B4F0FF" fc="00008000">
        <tpls c="5">
          <tpl fld="1" item="3"/>
          <tpl fld="6" item="3"/>
          <tpl fld="2" item="0"/>
          <tpl fld="7" item="0"/>
          <tpl hier="51" item="4294967295"/>
        </tpls>
      </n>
      <n v="848000" in="0" bc="00B4F0FF" fc="00008000">
        <tpls c="5">
          <tpl fld="1" item="1"/>
          <tpl fld="6" item="3"/>
          <tpl fld="2" item="0"/>
          <tpl fld="7" item="0"/>
          <tpl hier="51" item="4294967295"/>
        </tpls>
      </n>
      <n v="267567000" in="0" bc="00B4F0FF" fc="00008000">
        <tpls c="5">
          <tpl fld="1" item="5"/>
          <tpl fld="6" item="3"/>
          <tpl fld="2" item="0"/>
          <tpl fld="7" item="0"/>
          <tpl hier="51" item="4294967295"/>
        </tpls>
      </n>
      <n v="493000" in="0" bc="00B4F0FF" fc="00008000">
        <tpls c="5">
          <tpl fld="1" item="13"/>
          <tpl fld="6" item="3"/>
          <tpl fld="2" item="0"/>
          <tpl fld="7" item="0"/>
          <tpl hier="51" item="4294967295"/>
        </tpls>
      </n>
      <n v="26811000" in="0" bc="00B4F0FF" fc="00008000">
        <tpls c="5">
          <tpl fld="1" item="2"/>
          <tpl fld="6" item="3"/>
          <tpl fld="2" item="0"/>
          <tpl fld="7" item="0"/>
          <tpl hier="51" item="4294967295"/>
        </tpls>
      </n>
      <n v="30312000" in="0" bc="00B4F0FF" fc="00008000">
        <tpls c="5">
          <tpl fld="1" item="12"/>
          <tpl fld="6" item="3"/>
          <tpl fld="2" item="0"/>
          <tpl fld="7" item="0"/>
          <tpl hier="51" item="4294967295"/>
        </tpls>
      </n>
      <n v="4638000" in="0" bc="00B4F0FF" fc="00008000">
        <tpls c="5">
          <tpl fld="1" item="11"/>
          <tpl fld="6" item="3"/>
          <tpl fld="2" item="0"/>
          <tpl fld="7" item="0"/>
          <tpl hier="51" item="4294967295"/>
        </tpls>
      </n>
      <n v="0" in="0" bc="00B4F0FF" fc="00404040">
        <tpls c="5">
          <tpl fld="1" item="19"/>
          <tpl fld="6" item="3"/>
          <tpl fld="2" item="0"/>
          <tpl fld="7" item="0"/>
          <tpl hier="51" item="4294967295"/>
        </tpls>
      </n>
      <n v="25335000" in="0" bc="00B4F0FF" fc="00008000">
        <tpls c="5">
          <tpl fld="1" item="14"/>
          <tpl fld="6" item="3"/>
          <tpl fld="2" item="0"/>
          <tpl fld="7" item="0"/>
          <tpl hier="51" item="4294967295"/>
        </tpls>
      </n>
      <n v="26717959.719999999" in="0" bc="00B4F0FF" fc="00008000">
        <tpls c="5">
          <tpl fld="1" item="18"/>
          <tpl fld="6" item="9"/>
          <tpl fld="2" item="0"/>
          <tpl fld="7" item="0"/>
          <tpl hier="51" item="4294967295"/>
        </tpls>
      </n>
      <n v="3682101.5399999996" in="0" bc="00B4F0FF" fc="00008000">
        <tpls c="5">
          <tpl fld="1" item="25"/>
          <tpl fld="6" item="9"/>
          <tpl fld="2" item="0"/>
          <tpl fld="7" item="0"/>
          <tpl hier="51" item="4294967295"/>
        </tpls>
      </n>
      <n v="21177177.52" in="0" bc="00B4F0FF" fc="00008000">
        <tpls c="5">
          <tpl fld="1" item="10"/>
          <tpl fld="6" item="9"/>
          <tpl fld="2" item="0"/>
          <tpl fld="7" item="0"/>
          <tpl hier="51" item="4294967295"/>
        </tpls>
      </n>
      <n v="23935047.82" in="0" bc="00B4F0FF" fc="00008000">
        <tpls c="5">
          <tpl fld="1" item="13"/>
          <tpl fld="6" item="9"/>
          <tpl fld="2" item="0"/>
          <tpl fld="7" item="0"/>
          <tpl hier="51" item="4294967295"/>
        </tpls>
      </n>
      <n v="10185003.439999999" in="0" bc="00B4F0FF" fc="00008000">
        <tpls c="5">
          <tpl fld="1" item="0"/>
          <tpl fld="6" item="9"/>
          <tpl fld="2" item="0"/>
          <tpl fld="7" item="0"/>
          <tpl hier="51" item="4294967295"/>
        </tpls>
      </n>
      <n v="25031792.199999999" in="0" bc="00B4F0FF" fc="00008000">
        <tpls c="5">
          <tpl fld="1" item="2"/>
          <tpl fld="6" item="9"/>
          <tpl fld="2" item="0"/>
          <tpl fld="7" item="0"/>
          <tpl hier="51" item="4294967295"/>
        </tpls>
      </n>
      <n v="8726518.9499999993" in="0" bc="00B4F0FF" fc="00008000">
        <tpls c="5">
          <tpl fld="1" item="23"/>
          <tpl fld="6" item="9"/>
          <tpl fld="2" item="0"/>
          <tpl fld="7" item="0"/>
          <tpl hier="51" item="4294967295"/>
        </tpls>
      </n>
      <n v="4040623270.5" in="0" bc="00B4F0FF" fc="00008000">
        <tpls c="5">
          <tpl fld="1" item="3"/>
          <tpl fld="6" item="9"/>
          <tpl fld="2" item="0"/>
          <tpl fld="7" item="0"/>
          <tpl hier="51" item="4294967295"/>
        </tpls>
      </n>
      <n v="2384169165.9400001" in="0" bc="00B4F0FF" fc="00008000">
        <tpls c="5">
          <tpl fld="1" item="5"/>
          <tpl fld="6" item="9"/>
          <tpl fld="2" item="0"/>
          <tpl fld="7" item="0"/>
          <tpl hier="51" item="4294967295"/>
        </tpls>
      </n>
      <n v="10828162.84" in="0" bc="00B4F0FF" fc="00008000">
        <tpls c="5">
          <tpl fld="1" item="6"/>
          <tpl fld="6" item="9"/>
          <tpl fld="2" item="0"/>
          <tpl fld="7" item="0"/>
          <tpl hier="51" item="4294967295"/>
        </tpls>
      </n>
      <n v="3854614.68" in="0" bc="00B4F0FF" fc="00008000">
        <tpls c="5">
          <tpl fld="1" item="1"/>
          <tpl fld="6" item="9"/>
          <tpl fld="2" item="0"/>
          <tpl fld="7" item="0"/>
          <tpl hier="51" item="4294967295"/>
        </tpls>
      </n>
      <n v="58979330.32" in="0" bc="00B4F0FF" fc="00008000">
        <tpls c="5">
          <tpl fld="1" item="12"/>
          <tpl fld="6" item="9"/>
          <tpl fld="2" item="0"/>
          <tpl fld="7" item="0"/>
          <tpl hier="51" item="4294967295"/>
        </tpls>
      </n>
      <n v="49439448.490000002" in="0" bc="00B4F0FF" fc="00008000">
        <tpls c="5">
          <tpl fld="1" item="14"/>
          <tpl fld="6" item="9"/>
          <tpl fld="2" item="0"/>
          <tpl fld="7" item="0"/>
          <tpl hier="51" item="4294967295"/>
        </tpls>
      </n>
      <n v="3161872450.2480001" in="0" bc="00B4F0FF" fc="00008000">
        <tpls c="5">
          <tpl fld="1" item="4"/>
          <tpl fld="6" item="9"/>
          <tpl fld="2" item="0"/>
          <tpl fld="7" item="0"/>
          <tpl hier="51" item="4294967295"/>
        </tpls>
      </n>
      <n v="11893325.93" in="0" bc="00B4F0FF" fc="00008000">
        <tpls c="5">
          <tpl fld="1" item="11"/>
          <tpl fld="6" item="9"/>
          <tpl fld="2" item="0"/>
          <tpl fld="7" item="0"/>
          <tpl hier="51" item="4294967295"/>
        </tpls>
      </n>
      <m in="0" bc="00B4F0FF" fc="00404040">
        <tpls c="5">
          <tpl fld="1" item="23"/>
          <tpl fld="6" item="19"/>
          <tpl fld="2" item="1"/>
          <tpl fld="7" item="0"/>
          <tpl hier="51" item="4294967295"/>
        </tpls>
      </m>
      <n v="0" in="0" bc="00B4F0FF" fc="00404040">
        <tpls c="5">
          <tpl fld="1" item="5"/>
          <tpl fld="6" item="12"/>
          <tpl fld="2" item="0"/>
          <tpl fld="7" item="0"/>
          <tpl hier="51" item="4294967295"/>
        </tpls>
      </n>
      <m in="0" bc="00B4F0FF" fc="00404040">
        <tpls c="5">
          <tpl fld="1" item="14"/>
          <tpl fld="6" item="8"/>
          <tpl fld="2" item="1"/>
          <tpl fld="7" item="0"/>
          <tpl hier="51" item="4294967295"/>
        </tpls>
      </m>
      <n v="3590000" in="0" bc="00B4F0FF" fc="00008000">
        <tpls c="5">
          <tpl fld="1" item="25"/>
          <tpl fld="6" item="3"/>
          <tpl fld="2" item="0"/>
          <tpl fld="7" item="0"/>
          <tpl hier="51" item="4294967295"/>
        </tpls>
      </n>
      <m in="0" bc="00B4F0FF" fc="00404040">
        <tpls c="5">
          <tpl fld="1" item="14"/>
          <tpl fld="6" item="8"/>
          <tpl fld="2" item="0"/>
          <tpl fld="7" item="0"/>
          <tpl hier="51" item="4294967295"/>
        </tpls>
      </m>
      <m in="0" bc="00B4F0FF" fc="00404040">
        <tpls c="5">
          <tpl fld="1" item="13"/>
          <tpl fld="6" item="8"/>
          <tpl fld="2" item="1"/>
          <tpl fld="7" item="0"/>
          <tpl hier="51" item="4294967295"/>
        </tpls>
      </m>
      <m in="0" bc="00B4F0FF" fc="00404040">
        <tpls c="5">
          <tpl fld="1" item="18"/>
          <tpl fld="6" item="4"/>
          <tpl fld="2" item="1"/>
          <tpl fld="7" item="0"/>
          <tpl hier="51" item="4294967295"/>
        </tpls>
      </m>
      <n v="22634633.850000001" in="0" bc="00B4F0FF" fc="00008000">
        <tpls c="5">
          <tpl fld="1" item="6"/>
          <tpl fld="6" item="11"/>
          <tpl fld="2" item="0"/>
          <tpl fld="7" item="0"/>
          <tpl hier="51" item="4294967295"/>
        </tpls>
      </n>
      <n v="302122000" in="0" bc="00B4F0FF" fc="00008000">
        <tpls c="5">
          <tpl fld="1" item="12"/>
          <tpl fld="6" item="13"/>
          <tpl fld="2" item="0"/>
          <tpl fld="7" item="0"/>
          <tpl hier="51" item="4294967295"/>
        </tpls>
      </n>
      <n v="162861087.59911057" in="0" fc="00008000">
        <tpls c="5">
          <tpl fld="9" item="1"/>
          <tpl fld="6" item="20"/>
          <tpl fld="2" item="1"/>
          <tpl fld="7" item="0"/>
          <tpl hier="51" item="4294967295"/>
        </tpls>
      </n>
      <n v="9328365366.5699997" in="0" bc="00B4F0FF" fc="00008000">
        <tpls c="5">
          <tpl fld="1" item="20"/>
          <tpl fld="6" item="20"/>
          <tpl fld="2" item="1"/>
          <tpl fld="7" item="0"/>
          <tpl hier="51" item="4294967295"/>
        </tpls>
      </n>
      <n v="0.47616505304683648" in="0" bc="00B4F0FF" fc="00008000">
        <tpls c="5">
          <tpl fld="1" item="7"/>
          <tpl fld="4" item="75"/>
          <tpl fld="2" item="1"/>
          <tpl fld="7" item="0"/>
          <tpl hier="51" item="4294967295"/>
        </tpls>
      </n>
      <n v="0.33193015410540189" in="0" bc="00B4F0FF" fc="00008000">
        <tpls c="5">
          <tpl fld="1" item="7"/>
          <tpl fld="4" item="99"/>
          <tpl fld="2" item="1"/>
          <tpl fld="7" item="0"/>
          <tpl hier="51" item="4294967295"/>
        </tpls>
      </n>
      <n v="0.59103336539922025" in="0" bc="00B4F0FF" fc="00008000">
        <tpls c="5">
          <tpl fld="1" item="7"/>
          <tpl fld="4" item="41"/>
          <tpl fld="2" item="1"/>
          <tpl fld="7" item="0"/>
          <tpl hier="51" item="4294967295"/>
        </tpls>
      </n>
      <n v="6.9573676942477165E-3" in="1" bc="00B4F0FF" fc="00008000">
        <tpls c="5">
          <tpl fld="1" item="24"/>
          <tpl fld="8" item="3"/>
          <tpl fld="2" item="1"/>
          <tpl fld="7" item="0"/>
          <tpl hier="51" item="4294967295"/>
        </tpls>
      </n>
      <n v="2.6823717436779738E-2" bc="00B4F0FF" fc="00008000">
        <tpls c="5">
          <tpl fld="1" item="26"/>
          <tpl fld="4" item="66"/>
          <tpl fld="2" item="1"/>
          <tpl fld="7" item="0"/>
          <tpl hier="51" item="4294967295"/>
        </tpls>
      </n>
      <n v="0.32623019837728723" in="2" bc="00B4F0FF" fc="00008000">
        <tpls c="5">
          <tpl fld="1" item="9"/>
          <tpl fld="4" item="97"/>
          <tpl fld="2" item="1"/>
          <tpl fld="7" item="0"/>
          <tpl hier="51" item="4294967295"/>
        </tpls>
      </n>
      <m in="0" fc="00404040">
        <tpls c="5">
          <tpl fld="9" item="0"/>
          <tpl fld="4" item="34"/>
          <tpl fld="2" item="1"/>
          <tpl fld="7" item="1"/>
          <tpl hier="51" item="4294967295"/>
        </tpls>
      </m>
      <n v="512234" in="0" bc="00B4F0FF" fc="00008000">
        <tpls c="5">
          <tpl fld="1" item="13"/>
          <tpl fld="4" item="34"/>
          <tpl fld="2" item="1"/>
          <tpl fld="7" item="1"/>
          <tpl hier="51" item="4294967295"/>
        </tpls>
      </n>
      <n v="0.36409018434255219" in="0" bc="00B4F0FF" fc="00008000">
        <tpls c="5">
          <tpl fld="1" item="7"/>
          <tpl fld="4" item="77"/>
          <tpl fld="2" item="1"/>
          <tpl fld="7" item="0"/>
          <tpl hier="51" item="4294967295"/>
        </tpls>
      </n>
      <n v="2.3712801589734874E-2" bc="00B4F0FF" fc="00008000">
        <tpls c="5">
          <tpl fld="1" item="26"/>
          <tpl fld="4" item="4"/>
          <tpl fld="2" item="1"/>
          <tpl fld="7" item="0"/>
          <tpl hier="51" item="4294967295"/>
        </tpls>
      </n>
      <n v="2.1652961511092434E-2" bc="00B4F0FF" fc="00008000">
        <tpls c="5">
          <tpl fld="1" item="26"/>
          <tpl fld="4" item="102"/>
          <tpl fld="2" item="1"/>
          <tpl fld="7" item="0"/>
          <tpl hier="51" item="4294967295"/>
        </tpls>
      </n>
      <n v="0.34385517149283312" in="0" bc="00B4F0FF" fc="00008000">
        <tpls c="5">
          <tpl fld="1" item="7"/>
          <tpl fld="4" item="48"/>
          <tpl fld="2" item="1"/>
          <tpl fld="7" item="0"/>
          <tpl hier="51" item="4294967295"/>
        </tpls>
      </n>
      <n v="6.1033476882513113E-3" in="1" bc="00B4F0FF" fc="00008000">
        <tpls c="5">
          <tpl fld="1" item="24"/>
          <tpl fld="6" item="9"/>
          <tpl fld="2" item="1"/>
          <tpl fld="7" item="0"/>
          <tpl hier="51" item="4294967295"/>
        </tpls>
      </n>
      <m in="0" fc="00404040">
        <tpls c="5">
          <tpl fld="9" item="0"/>
          <tpl fld="4" item="72"/>
          <tpl fld="2" item="1"/>
          <tpl fld="7" item="1"/>
          <tpl hier="51" item="4294967295"/>
        </tpls>
      </m>
      <n v="6281952" in="0" bc="00B4F0FF" fc="00008000">
        <tpls c="5">
          <tpl fld="1" item="13"/>
          <tpl fld="4" item="72"/>
          <tpl fld="2" item="1"/>
          <tpl fld="7" item="1"/>
          <tpl hier="51" item="4294967295"/>
        </tpls>
      </n>
      <m in="0" fc="00404040">
        <tpls c="5">
          <tpl fld="15" item="0"/>
          <tpl fld="13" item="11"/>
          <tpl fld="2" item="1"/>
          <tpl fld="7" item="1"/>
          <tpl hier="51" item="4294967295"/>
        </tpls>
      </m>
      <n v="4125482" in="0" bc="00B4F0FF" fc="00008000">
        <tpls c="5">
          <tpl fld="1" item="13"/>
          <tpl fld="13" item="11"/>
          <tpl fld="2" item="1"/>
          <tpl fld="7" item="1"/>
          <tpl hier="51" item="4294967295"/>
        </tpls>
      </n>
      <n v="58.958347000000003" in="3" bc="00B4F0FF" fc="00008000">
        <tpls c="6">
          <tpl fld="1" item="3"/>
          <tpl fld="4" item="36"/>
          <tpl fld="2" item="1"/>
          <tpl fld="23" item="0"/>
          <tpl fld="7" item="0"/>
          <tpl hier="51" item="4294967295"/>
        </tpls>
      </n>
      <n v="1.0569099115516565E-2" bc="00B4F0FF" fc="00008000">
        <tpls c="5">
          <tpl fld="1" item="26"/>
          <tpl fld="4" item="62"/>
          <tpl fld="2" item="1"/>
          <tpl fld="7" item="0"/>
          <tpl hier="51" item="4294967295"/>
        </tpls>
      </n>
      <m in="0" fc="00404040">
        <tpls c="5">
          <tpl fld="15" item="0"/>
          <tpl fld="4" item="64"/>
          <tpl fld="2" item="1"/>
          <tpl fld="7" item="1"/>
          <tpl hier="51" item="4294967295"/>
        </tpls>
      </m>
      <n v="7472931" in="0" bc="00B4F0FF" fc="00008000">
        <tpls c="5">
          <tpl fld="1" item="13"/>
          <tpl fld="4" item="64"/>
          <tpl fld="2" item="1"/>
          <tpl fld="7" item="1"/>
          <tpl hier="51" item="4294967295"/>
        </tpls>
      </n>
      <m in="0" fc="00404040">
        <tpls c="5">
          <tpl fld="15" item="0"/>
          <tpl fld="4" item="11"/>
          <tpl fld="2" item="1"/>
          <tpl fld="7" item="1"/>
          <tpl hier="51" item="4294967295"/>
        </tpls>
      </m>
      <n v="21399838" in="0" bc="00B4F0FF" fc="00008000">
        <tpls c="5">
          <tpl fld="1" item="13"/>
          <tpl fld="4" item="11"/>
          <tpl fld="2" item="1"/>
          <tpl fld="7" item="1"/>
          <tpl hier="51" item="4294967295"/>
        </tpls>
      </n>
      <n v="2.3541547880974158E-2" bc="00B4F0FF" fc="00008000">
        <tpls c="5">
          <tpl fld="1" item="26"/>
          <tpl fld="4" item="9"/>
          <tpl fld="2" item="1"/>
          <tpl fld="7" item="0"/>
          <tpl hier="51" item="4294967295"/>
        </tpls>
      </n>
      <m in="0" fc="00404040">
        <tpls c="5">
          <tpl fld="15" item="0"/>
          <tpl fld="4" item="37"/>
          <tpl fld="2" item="1"/>
          <tpl fld="7" item="1"/>
          <tpl hier="51" item="4294967295"/>
        </tpls>
      </m>
      <n v="1062839" in="0" bc="00B4F0FF" fc="00008000">
        <tpls c="5">
          <tpl fld="1" item="13"/>
          <tpl fld="4" item="37"/>
          <tpl fld="2" item="1"/>
          <tpl fld="7" item="1"/>
          <tpl hier="51" item="4294967295"/>
        </tpls>
      </n>
      <m in="0" fc="00404040">
        <tpls c="5">
          <tpl fld="9" item="2"/>
          <tpl fld="4" item="49"/>
          <tpl fld="2" item="1"/>
          <tpl fld="7" item="0"/>
          <tpl hier="51" item="4294967295"/>
        </tpls>
      </m>
      <n v="22540719.32" in="0" bc="00B4F0FF" fc="00008000">
        <tpls c="5">
          <tpl fld="1" item="20"/>
          <tpl fld="4" item="49"/>
          <tpl fld="2" item="1"/>
          <tpl fld="7" item="0"/>
          <tpl hier="51" item="4294967295"/>
        </tpls>
      </n>
      <n v="0.50736603942218794" in="0" bc="00B4F0FF" fc="00008000">
        <tpls c="5">
          <tpl fld="1" item="7"/>
          <tpl fld="4" item="103"/>
          <tpl fld="2" item="1"/>
          <tpl fld="7" item="0"/>
          <tpl hier="51" item="4294967295"/>
        </tpls>
      </n>
      <m in="0" fc="00404040">
        <tpls c="5">
          <tpl fld="9" item="2"/>
          <tpl fld="4" item="17"/>
          <tpl fld="2" item="1"/>
          <tpl fld="7" item="0"/>
          <tpl hier="51" item="4294967295"/>
        </tpls>
      </m>
      <n v="27509251.82" in="0" bc="00B4F0FF" fc="00008000">
        <tpls c="5">
          <tpl fld="1" item="20"/>
          <tpl fld="4" item="17"/>
          <tpl fld="2" item="1"/>
          <tpl fld="7" item="0"/>
          <tpl hier="51" item="4294967295"/>
        </tpls>
      </n>
      <m in="0" fc="00404040">
        <tpls c="5">
          <tpl fld="9" item="2"/>
          <tpl fld="4" item="69"/>
          <tpl fld="2" item="1"/>
          <tpl fld="7" item="0"/>
          <tpl hier="51" item="4294967295"/>
        </tpls>
      </m>
      <n v="16587422.93" in="0" bc="00B4F0FF" fc="00008000">
        <tpls c="5">
          <tpl fld="1" item="20"/>
          <tpl fld="4" item="69"/>
          <tpl fld="2" item="1"/>
          <tpl fld="7" item="0"/>
          <tpl hier="51" item="4294967295"/>
        </tpls>
      </n>
      <n v="1.9219800992833061E-2" in="1" bc="00B4F0FF" fc="00008000">
        <tpls c="5">
          <tpl fld="1" item="24"/>
          <tpl fld="4" item="62"/>
          <tpl fld="2" item="1"/>
          <tpl fld="7" item="0"/>
          <tpl hier="51" item="4294967295"/>
        </tpls>
      </n>
      <n v="1.8657231527004808E-2" bc="00B4F0FF" fc="00008000">
        <tpls c="5">
          <tpl fld="1" item="26"/>
          <tpl fld="4" item="65"/>
          <tpl fld="2" item="1"/>
          <tpl fld="7" item="0"/>
          <tpl hier="51" item="4294967295"/>
        </tpls>
      </n>
      <m in="0" fc="00404040">
        <tpls c="5">
          <tpl fld="9" item="2"/>
          <tpl fld="4" item="78"/>
          <tpl fld="2" item="1"/>
          <tpl fld="7" item="0"/>
          <tpl hier="51" item="4294967295"/>
        </tpls>
      </m>
      <n v="38898701.640000001" in="0" bc="00B4F0FF" fc="00008000">
        <tpls c="5">
          <tpl fld="1" item="20"/>
          <tpl fld="4" item="78"/>
          <tpl fld="2" item="1"/>
          <tpl fld="7" item="0"/>
          <tpl hier="51" item="4294967295"/>
        </tpls>
      </n>
      <n v="0.29647680244453783" in="2" bc="00B4F0FF" fc="00008000">
        <tpls c="5">
          <tpl fld="1" item="9"/>
          <tpl fld="4" item="66"/>
          <tpl fld="2" item="1"/>
          <tpl fld="7" item="0"/>
          <tpl hier="51" item="4294967295"/>
        </tpls>
      </n>
      <m in="0" fc="00404040">
        <tpls c="5">
          <tpl fld="15" item="0"/>
          <tpl fld="4" item="81"/>
          <tpl fld="2" item="1"/>
          <tpl fld="7" item="1"/>
          <tpl hier="51" item="4294967295"/>
        </tpls>
      </m>
      <n v="2654849" in="0" bc="00B4F0FF" fc="00008000">
        <tpls c="5">
          <tpl fld="1" item="13"/>
          <tpl fld="4" item="81"/>
          <tpl fld="2" item="1"/>
          <tpl fld="7" item="1"/>
          <tpl hier="51" item="4294967295"/>
        </tpls>
      </n>
      <n v="9.47321145224919E-3" in="1" bc="00B4F0FF" fc="00008000">
        <tpls c="5">
          <tpl fld="1" item="24"/>
          <tpl fld="13" item="8"/>
          <tpl fld="2" item="1"/>
          <tpl fld="7" item="0"/>
          <tpl hier="51" item="4294967295"/>
        </tpls>
      </n>
      <n v="118080.6399999999" in="0" bc="00B4F0FF" fc="00008000">
        <tpls c="5">
          <tpl fld="1" item="19"/>
          <tpl fld="6" item="11"/>
          <tpl fld="2" item="1"/>
          <tpl fld="7" item="1"/>
          <tpl hier="51" item="4294967295"/>
        </tpls>
      </n>
      <n v="5983032568.9345045" in="0" bc="00B4F0FF" fc="00008000">
        <tpls c="5">
          <tpl fld="1" item="4"/>
          <tpl fld="6" item="11"/>
          <tpl fld="2" item="1"/>
          <tpl fld="7" item="1"/>
          <tpl hier="51" item="4294967295"/>
        </tpls>
      </n>
      <n v="-47170" in="0" bc="00B4F0FF" fc="00000080">
        <tpls c="5">
          <tpl fld="1" item="19"/>
          <tpl fld="4" item="57"/>
          <tpl fld="2" item="1"/>
          <tpl fld="7" item="1"/>
          <tpl hier="51" item="4294967295"/>
        </tpls>
      </n>
      <n v="81171922" in="0" bc="00B4F0FF" fc="00008000">
        <tpls c="5">
          <tpl fld="1" item="4"/>
          <tpl fld="4" item="57"/>
          <tpl fld="2" item="1"/>
          <tpl fld="7" item="1"/>
          <tpl hier="51" item="4294967295"/>
        </tpls>
      </n>
      <n v="0.63437169128634652" in="0" bc="00B4F0FF" fc="00008000">
        <tpls c="5">
          <tpl fld="1" item="7"/>
          <tpl fld="12" item="0"/>
          <tpl fld="2" item="1"/>
          <tpl fld="7" item="0"/>
          <tpl hier="51" item="4294967295"/>
        </tpls>
      </n>
      <n v="18571000" in="0" fc="00008000">
        <tpls c="5">
          <tpl fld="9" item="1"/>
          <tpl fld="2" item="1"/>
          <tpl fld="7" item="0"/>
          <tpl hier="51" item="4294967295"/>
          <tpl fld="10" item="0"/>
        </tpls>
      </n>
      <n v="852529321" in="0" bc="00B4F0FF" fc="00008000">
        <tpls c="5">
          <tpl fld="1" item="20"/>
          <tpl fld="2" item="1"/>
          <tpl fld="7" item="0"/>
          <tpl hier="51" item="4294967295"/>
          <tpl fld="10" item="0"/>
        </tpls>
      </n>
      <n v="1.0741555961422553E-2" bc="00B4F0FF" fc="00008000">
        <tpls c="5">
          <tpl fld="1" item="26"/>
          <tpl fld="4" item="26"/>
          <tpl fld="2" item="1"/>
          <tpl fld="7" item="0"/>
          <tpl hier="51" item="4294967295"/>
        </tpls>
      </n>
      <n v="38.902534000000003" in="3" bc="00B4F0FF" fc="00008000">
        <tpls c="6">
          <tpl fld="1" item="3"/>
          <tpl fld="4" item="34"/>
          <tpl fld="2" item="1"/>
          <tpl fld="23" item="0"/>
          <tpl fld="7" item="0"/>
          <tpl hier="51" item="4294967295"/>
        </tpls>
      </n>
      <m in="0" bc="00B4F0FF" fc="00404040">
        <tpls c="5">
          <tpl fld="1" item="19"/>
          <tpl fld="6" item="0"/>
          <tpl fld="2" item="1"/>
          <tpl fld="7" item="1"/>
          <tpl hier="51" item="4294967295"/>
        </tpls>
      </m>
      <n v="124663059" in="0" bc="00B4F0FF" fc="00008000">
        <tpls c="5">
          <tpl fld="1" item="4"/>
          <tpl fld="6" item="0"/>
          <tpl fld="2" item="1"/>
          <tpl fld="7" item="1"/>
          <tpl hier="51" item="4294967295"/>
        </tpls>
      </n>
      <m in="0" fc="00404040">
        <tpls c="5">
          <tpl fld="9" item="2"/>
          <tpl fld="4" item="91"/>
          <tpl fld="2" item="1"/>
          <tpl fld="7" item="0"/>
          <tpl hier="51" item="4294967295"/>
        </tpls>
      </m>
      <n v="46259849.960000001" in="0" bc="00B4F0FF" fc="00008000">
        <tpls c="5">
          <tpl fld="1" item="20"/>
          <tpl fld="4" item="91"/>
          <tpl fld="2" item="1"/>
          <tpl fld="7" item="0"/>
          <tpl hier="51" item="4294967295"/>
        </tpls>
      </n>
      <n v="0.64071735738045377" in="2" bc="00B4F0FF" fc="00008000">
        <tpls c="5">
          <tpl fld="1" item="9"/>
          <tpl fld="4" item="59"/>
          <tpl fld="2" item="1"/>
          <tpl fld="7" item="0"/>
          <tpl hier="51" item="4294967295"/>
        </tpls>
      </n>
      <n v="0.33958045992824637" in="2" bc="00B4F0FF" fc="00008000">
        <tpls c="5">
          <tpl fld="1" item="9"/>
          <tpl fld="4" item="10"/>
          <tpl fld="2" item="1"/>
          <tpl fld="7" item="0"/>
          <tpl hier="51" item="4294967295"/>
        </tpls>
      </n>
      <n v="0.19246808256771269" bc="00B4F0FF" fc="00008000">
        <tpls c="5">
          <tpl fld="1" item="22"/>
          <tpl fld="4" item="30"/>
          <tpl fld="2" item="1"/>
          <tpl fld="7" item="0"/>
          <tpl hier="51" item="4294967295"/>
        </tpls>
      </n>
      <m in="0" fc="00404040">
        <tpls c="5">
          <tpl fld="9" item="0"/>
          <tpl fld="13" item="9"/>
          <tpl fld="2" item="1"/>
          <tpl fld="7" item="1"/>
          <tpl hier="51" item="4294967295"/>
        </tpls>
      </m>
      <n v="6322117" in="0" bc="00B4F0FF" fc="00008000">
        <tpls c="5">
          <tpl fld="1" item="13"/>
          <tpl fld="13" item="9"/>
          <tpl fld="2" item="1"/>
          <tpl fld="7" item="1"/>
          <tpl hier="51" item="4294967295"/>
        </tpls>
      </n>
      <m in="0" fc="00404040">
        <tpls c="5">
          <tpl fld="15" item="0"/>
          <tpl fld="4" item="34"/>
          <tpl fld="2" item="1"/>
          <tpl fld="7" item="1"/>
          <tpl hier="51" item="4294967295"/>
        </tpls>
      </m>
      <n v="0.156044959545829" bc="00B4F0FF" fc="00008000">
        <tpls c="5">
          <tpl fld="1" item="22"/>
          <tpl fld="4" item="6"/>
          <tpl fld="2" item="1"/>
          <tpl fld="7" item="0"/>
          <tpl hier="51" item="4294967295"/>
        </tpls>
      </n>
      <m in="0" fc="00404040">
        <tpls c="5">
          <tpl fld="9" item="0"/>
          <tpl fld="4" item="106"/>
          <tpl fld="2" item="1"/>
          <tpl fld="7" item="1"/>
          <tpl hier="51" item="4294967295"/>
        </tpls>
      </m>
      <n v="464044" in="0" bc="00B4F0FF" fc="00008000">
        <tpls c="5">
          <tpl fld="1" item="13"/>
          <tpl fld="4" item="106"/>
          <tpl fld="2" item="1"/>
          <tpl fld="7" item="1"/>
          <tpl hier="51" item="4294967295"/>
        </tpls>
      </n>
      <m in="0" fc="00404040">
        <tpls c="5">
          <tpl fld="15" item="0"/>
          <tpl fld="4" item="7"/>
          <tpl fld="2" item="1"/>
          <tpl fld="7" item="1"/>
          <tpl hier="51" item="4294967295"/>
        </tpls>
      </m>
      <n v="2942761" in="0" bc="00B4F0FF" fc="00008000">
        <tpls c="5">
          <tpl fld="1" item="13"/>
          <tpl fld="4" item="7"/>
          <tpl fld="2" item="1"/>
          <tpl fld="7" item="1"/>
          <tpl hier="51" item="4294967295"/>
        </tpls>
      </n>
      <n v="0.31190398924166951" in="0" bc="00B4F0FF" fc="00008000">
        <tpls c="5">
          <tpl fld="1" item="7"/>
          <tpl fld="4" item="107"/>
          <tpl fld="2" item="1"/>
          <tpl fld="7" item="0"/>
          <tpl hier="51" item="4294967295"/>
        </tpls>
      </n>
      <n v="4851.3048689999996" in="3" bc="00B4F0FF" fc="00008000">
        <tpls c="6">
          <tpl fld="1" item="3"/>
          <tpl fld="6" item="9"/>
          <tpl fld="2" item="1"/>
          <tpl fld="23" item="0"/>
          <tpl fld="7" item="0"/>
          <tpl hier="51" item="4294967295"/>
        </tpls>
      </n>
      <n v="81.353746999999998" in="3" bc="00B4F0FF" fc="00008000">
        <tpls c="6">
          <tpl fld="1" item="3"/>
          <tpl fld="4" item="108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59"/>
          <tpl fld="2" item="1"/>
          <tpl fld="7" item="1"/>
          <tpl hier="51" item="4294967295"/>
        </tpls>
      </m>
      <n v="304233" in="0" bc="00B4F0FF" fc="00008000">
        <tpls c="5">
          <tpl fld="1" item="13"/>
          <tpl fld="4" item="59"/>
          <tpl fld="2" item="1"/>
          <tpl fld="7" item="1"/>
          <tpl hier="51" item="4294967295"/>
        </tpls>
      </n>
      <m in="0" fc="00404040">
        <tpls c="5">
          <tpl fld="9" item="2"/>
          <tpl fld="4" item="108"/>
          <tpl fld="2" item="1"/>
          <tpl fld="7" item="0"/>
          <tpl hier="51" item="4294967295"/>
        </tpls>
      </m>
      <n v="10056004.6" in="0" bc="00B4F0FF" fc="00008000">
        <tpls c="5">
          <tpl fld="1" item="20"/>
          <tpl fld="4" item="108"/>
          <tpl fld="2" item="1"/>
          <tpl fld="7" item="0"/>
          <tpl hier="51" item="4294967295"/>
        </tpls>
      </n>
      <n v="1.7365726936663956E-2" bc="00B4F0FF" fc="00008000">
        <tpls c="5">
          <tpl fld="1" item="26"/>
          <tpl fld="4" item="43"/>
          <tpl fld="2" item="1"/>
          <tpl fld="7" item="0"/>
          <tpl hier="51" item="4294967295"/>
        </tpls>
      </n>
      <m in="0" fc="00404040">
        <tpls c="5">
          <tpl fld="9" item="1"/>
          <tpl fld="13" item="6"/>
          <tpl fld="2" item="1"/>
          <tpl fld="7" item="0"/>
          <tpl hier="51" item="4294967295"/>
        </tpls>
      </m>
      <n v="14950310" in="0" bc="00B4F0FF" fc="00008000">
        <tpls c="5">
          <tpl fld="1" item="20"/>
          <tpl fld="13" item="6"/>
          <tpl fld="2" item="1"/>
          <tpl fld="7" item="0"/>
          <tpl hier="51" item="4294967295"/>
        </tpls>
      </n>
      <n v="0.66302278265404924" in="0" bc="00B4F0FF" fc="00008000">
        <tpls c="5">
          <tpl fld="1" item="7"/>
          <tpl fld="6" item="0"/>
          <tpl fld="2" item="1"/>
          <tpl fld="7" item="0"/>
          <tpl hier="51" item="4294967295"/>
        </tpls>
      </n>
      <m in="0" fc="00404040">
        <tpls c="5">
          <tpl fld="15" item="0"/>
          <tpl fld="4" item="33"/>
          <tpl fld="2" item="1"/>
          <tpl fld="7" item="1"/>
          <tpl hier="51" item="4294967295"/>
        </tpls>
      </m>
      <n v="738651" in="0" bc="00B4F0FF" fc="00008000">
        <tpls c="5">
          <tpl fld="1" item="13"/>
          <tpl fld="4" item="33"/>
          <tpl fld="2" item="1"/>
          <tpl fld="7" item="1"/>
          <tpl hier="51" item="4294967295"/>
        </tpls>
      </n>
      <n v="192.23755800000001" in="3" bc="00B4F0FF" fc="00008000">
        <tpls c="6">
          <tpl fld="1" item="3"/>
          <tpl fld="6" item="0"/>
          <tpl fld="2" item="1"/>
          <tpl fld="23" item="0"/>
          <tpl fld="7" item="0"/>
          <tpl hier="51" item="4294967295"/>
        </tpls>
      </n>
      <n v="2.661801049717585E-2" in="1" bc="00B4F0FF" fc="00008000">
        <tpls c="5">
          <tpl fld="1" item="24"/>
          <tpl fld="4" item="97"/>
          <tpl fld="2" item="1"/>
          <tpl fld="7" item="0"/>
          <tpl hier="51" item="4294967295"/>
        </tpls>
      </n>
      <n v="1.7340919653663574E-2" in="1" bc="00B4F0FF" fc="00008000">
        <tpls c="5">
          <tpl fld="1" item="24"/>
          <tpl fld="4" item="43"/>
          <tpl fld="2" item="1"/>
          <tpl fld="7" item="0"/>
          <tpl hier="51" item="4294967295"/>
        </tpls>
      </n>
      <m in="0" fc="00404040">
        <tpls c="5">
          <tpl fld="15" item="0"/>
          <tpl fld="4" item="52"/>
          <tpl fld="2" item="1"/>
          <tpl fld="7" item="1"/>
          <tpl hier="51" item="4294967295"/>
        </tpls>
      </m>
      <n v="582612" in="0" bc="00B4F0FF" fc="00008000">
        <tpls c="5">
          <tpl fld="1" item="13"/>
          <tpl fld="4" item="52"/>
          <tpl fld="2" item="1"/>
          <tpl fld="7" item="1"/>
          <tpl hier="51" item="4294967295"/>
        </tpls>
      </n>
      <m in="0" fc="00404040">
        <tpls c="5">
          <tpl fld="9" item="1"/>
          <tpl fld="4" item="60"/>
          <tpl fld="2" item="1"/>
          <tpl fld="7" item="0"/>
          <tpl hier="51" item="4294967295"/>
        </tpls>
      </m>
      <n v="18727153.859999999" in="0" bc="00B4F0FF" fc="00008000">
        <tpls c="5">
          <tpl fld="1" item="20"/>
          <tpl fld="4" item="60"/>
          <tpl fld="2" item="1"/>
          <tpl fld="7" item="0"/>
          <tpl hier="51" item="4294967295"/>
        </tpls>
      </n>
      <n v="0.12266101003286259" in="2" bc="00B4F0FF" fc="00008000">
        <tpls c="5">
          <tpl fld="1" item="9"/>
          <tpl fld="6" item="9"/>
          <tpl fld="2" item="1"/>
          <tpl fld="7" item="0"/>
          <tpl hier="51" item="4294967295"/>
        </tpls>
      </n>
      <n v="6.1607839995941657E-3" in="1" bc="00B4F0FF" fc="00008000">
        <tpls c="5">
          <tpl fld="1" item="24"/>
          <tpl fld="12" item="0"/>
          <tpl fld="2" item="1"/>
          <tpl fld="7" item="0"/>
          <tpl hier="51" item="4294967295"/>
        </tpls>
      </n>
      <n v="124.65316" in="3" bc="00B4F0FF" fc="00008000">
        <tpls c="6">
          <tpl fld="1" item="3"/>
          <tpl fld="4" item="53"/>
          <tpl fld="2" item="1"/>
          <tpl fld="23" item="0"/>
          <tpl fld="7" item="0"/>
          <tpl hier="51" item="4294967295"/>
        </tpls>
      </n>
      <n v="3.3655103551829525E-2" bc="00B4F0FF" fc="00008000">
        <tpls c="5">
          <tpl fld="1" item="26"/>
          <tpl fld="4" item="53"/>
          <tpl fld="2" item="1"/>
          <tpl fld="7" item="0"/>
          <tpl hier="51" item="4294967295"/>
        </tpls>
      </n>
      <n v="0.20716342154586415" in="2" bc="00B4F0FF" fc="00008000">
        <tpls c="5">
          <tpl fld="1" item="9"/>
          <tpl fld="6" item="12"/>
          <tpl fld="2" item="1"/>
          <tpl fld="7" item="0"/>
          <tpl hier="51" item="4294967295"/>
        </tpls>
      </n>
      <n v="2.5188381831326368E-2" in="1" bc="00B4F0FF" fc="00008000">
        <tpls c="5">
          <tpl fld="1" item="24"/>
          <tpl fld="4" item="37"/>
          <tpl fld="2" item="1"/>
          <tpl fld="7" item="0"/>
          <tpl hier="51" item="4294967295"/>
        </tpls>
      </n>
      <n v="0.52453691800513602" in="2" bc="00B4F0FF" fc="00008000">
        <tpls c="5">
          <tpl fld="1" item="9"/>
          <tpl fld="4" item="43"/>
          <tpl fld="2" item="1"/>
          <tpl fld="7" item="0"/>
          <tpl hier="51" item="4294967295"/>
        </tpls>
      </n>
      <n v="0.37649099148586518" in="0" bc="00B4F0FF" fc="00008000">
        <tpls c="5">
          <tpl fld="1" item="7"/>
          <tpl fld="4" item="89"/>
          <tpl fld="2" item="1"/>
          <tpl fld="7" item="0"/>
          <tpl hier="51" item="4294967295"/>
        </tpls>
      </n>
      <n v="79.031948999999997" in="3" bc="00B4F0FF" fc="00008000">
        <tpls c="6">
          <tpl fld="1" item="3"/>
          <tpl fld="4" item="51"/>
          <tpl fld="2" item="1"/>
          <tpl fld="23" item="0"/>
          <tpl fld="7" item="0"/>
          <tpl hier="51" item="4294967295"/>
        </tpls>
      </n>
      <n v="355621.88137100002" in="3" bc="00B4F0FF" fc="00008000">
        <tpls c="6">
          <tpl fld="1" item="3"/>
          <tpl fld="6" item="20"/>
          <tpl fld="2" item="1"/>
          <tpl fld="23" item="0"/>
          <tpl fld="7" item="0"/>
          <tpl hier="51" item="4294967295"/>
        </tpls>
      </n>
      <n v="-5000" in="0" fc="00000080">
        <tpls c="5">
          <tpl fld="9" item="1"/>
          <tpl fld="13" item="7"/>
          <tpl fld="2" item="1"/>
          <tpl fld="7" item="0"/>
          <tpl hier="51" item="4294967295"/>
        </tpls>
      </n>
      <n v="12839644" in="0" bc="00B4F0FF" fc="00008000">
        <tpls c="5">
          <tpl fld="1" item="20"/>
          <tpl fld="13" item="7"/>
          <tpl fld="2" item="1"/>
          <tpl fld="7" item="0"/>
          <tpl hier="51" item="4294967295"/>
        </tpls>
      </n>
      <m in="0" fc="00404040">
        <tpls c="5">
          <tpl fld="9" item="0"/>
          <tpl fld="4" item="35"/>
          <tpl fld="2" item="1"/>
          <tpl fld="7" item="1"/>
          <tpl hier="51" item="4294967295"/>
        </tpls>
      </m>
      <n v="2665892" in="0" bc="00B4F0FF" fc="00008000">
        <tpls c="5">
          <tpl fld="1" item="13"/>
          <tpl fld="4" item="35"/>
          <tpl fld="2" item="1"/>
          <tpl fld="7" item="1"/>
          <tpl hier="51" item="4294967295"/>
        </tpls>
      </n>
      <n v="1.2574132351663967E-2" bc="00B4F0FF" fc="00008000">
        <tpls c="5">
          <tpl fld="1" item="26"/>
          <tpl fld="13" item="1"/>
          <tpl fld="2" item="1"/>
          <tpl fld="7" item="0"/>
          <tpl hier="51" item="4294967295"/>
        </tpls>
      </n>
      <n v="1.5775260282582582E-2" bc="00B4F0FF" fc="00008000">
        <tpls c="5">
          <tpl fld="1" item="26"/>
          <tpl fld="4" item="68"/>
          <tpl fld="2" item="1"/>
          <tpl fld="7" item="0"/>
          <tpl hier="51" item="4294967295"/>
        </tpls>
      </n>
      <n v="1303.738476" in="3" bc="00B4F0FF" fc="00008000">
        <tpls c="6">
          <tpl fld="1" item="3"/>
          <tpl fld="4" item="99"/>
          <tpl fld="2" item="1"/>
          <tpl fld="23" item="0"/>
          <tpl fld="7" item="0"/>
          <tpl hier="51" item="4294967295"/>
        </tpls>
      </n>
      <n v="651767" in="0" bc="00B4F0FF" fc="00008000">
        <tpls c="5">
          <tpl fld="1" item="19"/>
          <tpl fld="4" item="82"/>
          <tpl fld="2" item="1"/>
          <tpl fld="7" item="1"/>
          <tpl hier="51" item="4294967295"/>
        </tpls>
      </n>
      <n v="888819192" in="0" bc="00B4F0FF" fc="00008000">
        <tpls c="5">
          <tpl fld="1" item="4"/>
          <tpl fld="4" item="82"/>
          <tpl fld="2" item="1"/>
          <tpl fld="7" item="1"/>
          <tpl hier="51" item="4294967295"/>
        </tpls>
      </n>
      <n v="0.45485176554825402" in="2" bc="00B4F0FF" fc="00008000">
        <tpls c="5">
          <tpl fld="1" item="9"/>
          <tpl fld="4" item="15"/>
          <tpl fld="2" item="1"/>
          <tpl fld="7" item="0"/>
          <tpl hier="51" item="4294967295"/>
        </tpls>
      </n>
      <m in="0" fc="00404040">
        <tpls c="5">
          <tpl fld="9" item="0"/>
          <tpl fld="4" item="29"/>
          <tpl fld="2" item="1"/>
          <tpl fld="7" item="1"/>
          <tpl hier="51" item="4294967295"/>
        </tpls>
      </m>
      <n v="5647726" in="0" bc="00B4F0FF" fc="00008000">
        <tpls c="5">
          <tpl fld="1" item="13"/>
          <tpl fld="4" item="29"/>
          <tpl fld="2" item="1"/>
          <tpl fld="7" item="1"/>
          <tpl hier="51" item="4294967295"/>
        </tpls>
      </n>
      <n v="0.44329977928120534" in="0" bc="00B4F0FF" fc="00008000">
        <tpls c="5">
          <tpl fld="1" item="7"/>
          <tpl fld="4" item="52"/>
          <tpl fld="2" item="1"/>
          <tpl fld="7" item="0"/>
          <tpl hier="51" item="4294967295"/>
        </tpls>
      </n>
      <n v="1.1670693985165504E-2" in="1" bc="00B4F0FF" fc="00008000">
        <tpls c="5">
          <tpl fld="1" item="24"/>
          <tpl fld="4" item="14"/>
          <tpl fld="2" item="1"/>
          <tpl fld="7" item="0"/>
          <tpl hier="51" item="4294967295"/>
        </tpls>
      </n>
      <n v="2432017" in="0" bc="00B4F0FF" fc="00008000">
        <tpls c="5">
          <tpl fld="1" item="19"/>
          <tpl fld="4" item="76"/>
          <tpl fld="2" item="1"/>
          <tpl fld="7" item="1"/>
          <tpl hier="51" item="4294967295"/>
        </tpls>
      </n>
      <n v="2208511020" in="0" bc="00B4F0FF" fc="00008000">
        <tpls c="5">
          <tpl fld="1" item="4"/>
          <tpl fld="4" item="76"/>
          <tpl fld="2" item="1"/>
          <tpl fld="7" item="1"/>
          <tpl hier="51" item="4294967295"/>
        </tpls>
      </n>
      <n v="0.50843446883172771" in="0" bc="00B4F0FF" fc="00008000">
        <tpls c="5">
          <tpl fld="1" item="7"/>
          <tpl fld="4" item="36"/>
          <tpl fld="2" item="1"/>
          <tpl fld="7" item="0"/>
          <tpl hier="51" item="4294967295"/>
        </tpls>
      </n>
      <m in="0" fc="00404040">
        <tpls c="5">
          <tpl fld="9" item="1"/>
          <tpl fld="4" item="40"/>
          <tpl fld="2" item="1"/>
          <tpl fld="7" item="0"/>
          <tpl hier="51" item="4294967295"/>
        </tpls>
      </m>
      <n v="210555017.36000001" in="0" bc="00B4F0FF" fc="00008000">
        <tpls c="5">
          <tpl fld="1" item="20"/>
          <tpl fld="4" item="40"/>
          <tpl fld="2" item="1"/>
          <tpl fld="7" item="0"/>
          <tpl hier="51" item="4294967295"/>
        </tpls>
      </n>
      <n v="3.1549535601807489E-2" bc="00B4F0FF" fc="00008000">
        <tpls c="5">
          <tpl fld="1" item="26"/>
          <tpl fld="4" item="38"/>
          <tpl fld="2" item="1"/>
          <tpl fld="7" item="0"/>
          <tpl hier="51" item="4294967295"/>
        </tpls>
      </n>
      <n v="1.9885622185491118E-2" in="1" bc="00B4F0FF" fc="00008000">
        <tpls c="5">
          <tpl fld="1" item="24"/>
          <tpl fld="4" item="80"/>
          <tpl fld="2" item="1"/>
          <tpl fld="7" item="0"/>
          <tpl hier="51" item="4294967295"/>
        </tpls>
      </n>
      <n v="201.70842500000001" in="3" bc="00B4F0FF" fc="00008000">
        <tpls c="6">
          <tpl fld="1" item="3"/>
          <tpl fld="4" item="102"/>
          <tpl fld="2" item="1"/>
          <tpl fld="23" item="0"/>
          <tpl fld="7" item="0"/>
          <tpl hier="51" item="4294967295"/>
        </tpls>
      </n>
      <n v="0.33614644840866403" bc="00B4F0FF" fc="00008000">
        <tpls c="5">
          <tpl fld="1" item="22"/>
          <tpl fld="4" item="89"/>
          <tpl fld="2" item="1"/>
          <tpl fld="7" item="0"/>
          <tpl hier="51" item="4294967295"/>
        </tpls>
      </n>
      <m in="0" fc="00404040">
        <tpls c="5">
          <tpl fld="9" item="2"/>
          <tpl fld="13" item="11"/>
          <tpl fld="2" item="1"/>
          <tpl fld="7" item="0"/>
          <tpl hier="51" item="4294967295"/>
        </tpls>
      </m>
      <n v="28089473" in="0" bc="00B4F0FF" fc="00008000">
        <tpls c="5">
          <tpl fld="1" item="20"/>
          <tpl fld="13" item="11"/>
          <tpl fld="2" item="1"/>
          <tpl fld="7" item="0"/>
          <tpl hier="51" item="4294967295"/>
        </tpls>
      </n>
      <n v="435694" in="0" bc="00B4F0FF" fc="00008000">
        <tpls c="5">
          <tpl fld="1" item="19"/>
          <tpl fld="4" item="64"/>
          <tpl fld="2" item="1"/>
          <tpl fld="7" item="1"/>
          <tpl hier="51" item="4294967295"/>
        </tpls>
      </n>
      <n v="515807952" in="0" bc="00B4F0FF" fc="00008000">
        <tpls c="5">
          <tpl fld="1" item="4"/>
          <tpl fld="4" item="64"/>
          <tpl fld="2" item="1"/>
          <tpl fld="7" item="1"/>
          <tpl hier="51" item="4294967295"/>
        </tpls>
      </n>
      <n v="1.820322542741655E-2" in="1" bc="00B4F0FF" fc="00008000">
        <tpls c="5">
          <tpl fld="1" item="24"/>
          <tpl fld="4" item="6"/>
          <tpl fld="2" item="1"/>
          <tpl fld="7" item="0"/>
          <tpl hier="51" item="4294967295"/>
        </tpls>
      </n>
      <n v="0.57197464573769097" in="0" bc="00B4F0FF" fc="00008000">
        <tpls c="5">
          <tpl fld="1" item="7"/>
          <tpl fld="13" item="6"/>
          <tpl fld="2" item="1"/>
          <tpl fld="7" item="0"/>
          <tpl hier="51" item="4294967295"/>
        </tpls>
      </n>
      <m in="0" fc="00404040">
        <tpls c="5">
          <tpl fld="9" item="1"/>
          <tpl fld="4" item="86"/>
          <tpl fld="2" item="1"/>
          <tpl fld="7" item="0"/>
          <tpl hier="51" item="4294967295"/>
        </tpls>
      </m>
      <n v="10299255.279999999" in="0" bc="00B4F0FF" fc="00008000">
        <tpls c="5">
          <tpl fld="1" item="20"/>
          <tpl fld="4" item="86"/>
          <tpl fld="2" item="1"/>
          <tpl fld="7" item="0"/>
          <tpl hier="51" item="4294967295"/>
        </tpls>
      </n>
      <n v="-2609495.8407132039" in="0" fc="00000080">
        <tpls c="5">
          <tpl fld="9" item="0"/>
          <tpl fld="6" item="9"/>
          <tpl fld="2" item="1"/>
          <tpl fld="7" item="1"/>
          <tpl hier="51" item="4294967295"/>
        </tpls>
      </n>
      <n v="50950552.180000007" in="0" bc="00B4F0FF" fc="00008000">
        <tpls c="5">
          <tpl fld="1" item="13"/>
          <tpl fld="6" item="9"/>
          <tpl fld="2" item="1"/>
          <tpl fld="7" item="1"/>
          <tpl hier="51" item="4294967295"/>
        </tpls>
      </n>
      <n v="428.795771" in="3" bc="00B4F0FF" fc="00008000">
        <tpls c="6">
          <tpl fld="1" item="3"/>
          <tpl fld="13" item="16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8"/>
          <tpl fld="2" item="1"/>
          <tpl fld="7" item="0"/>
          <tpl hier="51" item="4294967295"/>
        </tpls>
      </m>
      <n v="10492602.109999999" in="0" bc="00B4F0FF" fc="00008000">
        <tpls c="5">
          <tpl fld="1" item="20"/>
          <tpl fld="4" item="8"/>
          <tpl fld="2" item="1"/>
          <tpl fld="7" item="0"/>
          <tpl hier="51" item="4294967295"/>
        </tpls>
      </n>
      <n v="8.6643781292833812E-3" bc="00B4F0FF" fc="00008000">
        <tpls c="5">
          <tpl fld="1" item="22"/>
          <tpl fld="4" item="9"/>
          <tpl fld="2" item="1"/>
          <tpl fld="7" item="0"/>
          <tpl hier="51" item="4294967295"/>
        </tpls>
      </n>
      <n v="42174" in="0" bc="00B4F0FF" fc="00008000">
        <tpls c="5">
          <tpl fld="1" item="19"/>
          <tpl fld="4" item="3"/>
          <tpl fld="2" item="1"/>
          <tpl fld="7" item="1"/>
          <tpl hier="51" item="4294967295"/>
        </tpls>
      </n>
      <n v="40018021" in="0" bc="00B4F0FF" fc="00008000">
        <tpls c="5">
          <tpl fld="1" item="4"/>
          <tpl fld="4" item="3"/>
          <tpl fld="2" item="1"/>
          <tpl fld="7" item="1"/>
          <tpl hier="51" item="4294967295"/>
        </tpls>
      </n>
      <n v="0" bc="00B4F0FF" fc="00404040">
        <tpls c="5">
          <tpl fld="1" item="22"/>
          <tpl fld="13" item="18"/>
          <tpl fld="2" item="1"/>
          <tpl fld="7" item="0"/>
          <tpl hier="51" item="4294967295"/>
        </tpls>
      </n>
      <n v="2748.0125840000001" in="3" bc="00B4F0FF" fc="00008000">
        <tpls c="6">
          <tpl fld="1" item="3"/>
          <tpl fld="4" item="76"/>
          <tpl fld="2" item="1"/>
          <tpl fld="23" item="0"/>
          <tpl fld="7" item="0"/>
          <tpl hier="51" item="4294967295"/>
        </tpls>
      </n>
      <n v="0.36780404825140051" in="0" bc="00B4F0FF" fc="00008000">
        <tpls c="5">
          <tpl fld="1" item="7"/>
          <tpl fld="4" item="0"/>
          <tpl fld="2" item="1"/>
          <tpl fld="7" item="0"/>
          <tpl hier="51" item="4294967295"/>
        </tpls>
      </n>
      <n v="0.52299677773370878" in="2" bc="00B4F0FF" fc="00008000">
        <tpls c="5">
          <tpl fld="1" item="9"/>
          <tpl fld="4" item="87"/>
          <tpl fld="2" item="1"/>
          <tpl fld="7" item="0"/>
          <tpl hier="51" item="4294967295"/>
        </tpls>
      </n>
      <m in="0" fc="00404040">
        <tpls c="5">
          <tpl fld="15" item="0"/>
          <tpl fld="13" item="5"/>
          <tpl fld="2" item="1"/>
          <tpl fld="7" item="1"/>
          <tpl hier="51" item="4294967295"/>
        </tpls>
      </m>
      <n v="13592014" in="0" bc="00B4F0FF" fc="00008000">
        <tpls c="5">
          <tpl fld="1" item="13"/>
          <tpl fld="13" item="5"/>
          <tpl fld="2" item="1"/>
          <tpl fld="7" item="1"/>
          <tpl hier="51" item="4294967295"/>
        </tpls>
      </n>
      <n v="0.24005529250292351" bc="00B4F0FF" fc="00008000">
        <tpls c="5">
          <tpl fld="1" item="22"/>
          <tpl fld="3" item="0"/>
          <tpl fld="2" item="1"/>
          <tpl fld="7" item="0"/>
          <tpl hier="51" item="4294967295"/>
        </tpls>
      </n>
      <n v="1.6835935929331174E-2" in="1" bc="00B4F0FF" fc="00008000">
        <tpls c="5">
          <tpl fld="1" item="24"/>
          <tpl fld="4" item="95"/>
          <tpl fld="2" item="1"/>
          <tpl fld="7" item="0"/>
          <tpl hier="51" item="4294967295"/>
        </tpls>
      </n>
      <n v="0.61090505013290775" in="2" bc="00B4F0FF" fc="00008000">
        <tpls c="5">
          <tpl fld="1" item="9"/>
          <tpl fld="4" item="88"/>
          <tpl fld="2" item="1"/>
          <tpl fld="7" item="0"/>
          <tpl hier="51" item="4294967295"/>
        </tpls>
      </n>
      <n v="321329" in="0" bc="00B4F0FF" fc="00008000">
        <tpls c="5">
          <tpl fld="1" item="19"/>
          <tpl fld="4" item="103"/>
          <tpl fld="2" item="1"/>
          <tpl fld="7" item="1"/>
          <tpl hier="51" item="4294967295"/>
        </tpls>
      </n>
      <n v="92863669" in="0" bc="00B4F0FF" fc="00008000">
        <tpls c="5">
          <tpl fld="1" item="4"/>
          <tpl fld="4" item="103"/>
          <tpl fld="2" item="1"/>
          <tpl fld="7" item="1"/>
          <tpl hier="51" item="4294967295"/>
        </tpls>
      </n>
      <m in="0" fc="00404040">
        <tpls c="5">
          <tpl fld="9" item="0"/>
          <tpl fld="4" item="80"/>
          <tpl fld="2" item="1"/>
          <tpl fld="7" item="1"/>
          <tpl hier="51" item="4294967295"/>
        </tpls>
      </m>
      <n v="1163768" in="0" bc="00B4F0FF" fc="00008000">
        <tpls c="5">
          <tpl fld="1" item="13"/>
          <tpl fld="4" item="80"/>
          <tpl fld="2" item="1"/>
          <tpl fld="7" item="1"/>
          <tpl hier="51" item="4294967295"/>
        </tpls>
      </n>
      <n v="1369327" in="0" bc="00B4F0FF" fc="00008000">
        <tpls c="5">
          <tpl fld="1" item="19"/>
          <tpl fld="6" item="21"/>
          <tpl fld="2" item="1"/>
          <tpl fld="7" item="1"/>
          <tpl hier="51" item="4294967295"/>
        </tpls>
      </n>
      <n v="2757141434.8700004" in="0" bc="00B4F0FF" fc="00008000">
        <tpls c="5">
          <tpl fld="1" item="4"/>
          <tpl fld="6" item="21"/>
          <tpl fld="2" item="1"/>
          <tpl fld="7" item="1"/>
          <tpl hier="51" item="4294967295"/>
        </tpls>
      </n>
      <m in="0" fc="00404040">
        <tpls c="5">
          <tpl fld="9" item="2"/>
          <tpl fld="4" item="30"/>
          <tpl fld="2" item="1"/>
          <tpl fld="7" item="0"/>
          <tpl hier="51" item="4294967295"/>
        </tpls>
      </m>
      <n v="4582932.1100000003" in="0" bc="00B4F0FF" fc="00008000">
        <tpls c="5">
          <tpl fld="1" item="20"/>
          <tpl fld="4" item="30"/>
          <tpl fld="2" item="1"/>
          <tpl fld="7" item="0"/>
          <tpl hier="51" item="4294967295"/>
        </tpls>
      </n>
      <n v="-140000" in="0" fc="00000080">
        <tpls c="5">
          <tpl fld="9" item="1"/>
          <tpl fld="13" item="4"/>
          <tpl fld="2" item="1"/>
          <tpl fld="7" item="0"/>
          <tpl hier="51" item="4294967295"/>
        </tpls>
      </n>
      <n v="21939334" in="0" bc="00B4F0FF" fc="00008000">
        <tpls c="5">
          <tpl fld="1" item="20"/>
          <tpl fld="13" item="4"/>
          <tpl fld="2" item="1"/>
          <tpl fld="7" item="0"/>
          <tpl hier="51" item="4294967295"/>
        </tpls>
      </n>
      <m in="0" fc="00404040">
        <tpls c="5">
          <tpl fld="9" item="0"/>
          <tpl fld="4" item="52"/>
          <tpl fld="2" item="1"/>
          <tpl fld="7" item="1"/>
          <tpl hier="51" item="4294967295"/>
        </tpls>
      </m>
      <n v="61915000" in="0" fc="00008000">
        <tpls c="5">
          <tpl fld="9" item="2"/>
          <tpl fld="6" item="11"/>
          <tpl fld="2" item="1"/>
          <tpl fld="7" item="0"/>
          <tpl hier="51" item="4294967295"/>
        </tpls>
      </n>
      <n v="600421278.71000004" in="0" bc="00B4F0FF" fc="00008000">
        <tpls c="5">
          <tpl fld="1" item="20"/>
          <tpl fld="6" item="11"/>
          <tpl fld="2" item="1"/>
          <tpl fld="7" item="0"/>
          <tpl hier="51" item="4294967295"/>
        </tpls>
      </n>
      <n v="1070218473.9285009" in="0" fc="00008000">
        <tpls c="5">
          <tpl fld="9" item="2"/>
          <tpl fld="6" item="16"/>
          <tpl fld="2" item="1"/>
          <tpl fld="7" item="0"/>
          <tpl hier="51" item="4294967295"/>
        </tpls>
      </n>
      <n v="8325883470.3000002" in="0" bc="00B4F0FF" fc="00008000">
        <tpls c="5">
          <tpl fld="1" item="20"/>
          <tpl fld="6" item="16"/>
          <tpl fld="2" item="1"/>
          <tpl fld="7" item="0"/>
          <tpl hier="51" item="4294967295"/>
        </tpls>
      </n>
      <n v="1.5921387228302247E-2" bc="00B4F0FF" fc="00008000">
        <tpls c="5">
          <tpl fld="1" item="26"/>
          <tpl fld="13" item="9"/>
          <tpl fld="2" item="1"/>
          <tpl fld="7" item="0"/>
          <tpl hier="51" item="4294967295"/>
        </tpls>
      </n>
      <n v="0" bc="00B4F0FF" fc="00404040">
        <tpls c="5">
          <tpl fld="1" item="26"/>
          <tpl fld="5" item="2"/>
          <tpl fld="2" item="1"/>
          <tpl fld="7" item="0"/>
          <tpl hier="51" item="4294967295"/>
        </tpls>
      </n>
      <n v="57.703848999999998" in="3" bc="00B4F0FF" fc="00008000">
        <tpls c="6">
          <tpl fld="1" item="3"/>
          <tpl fld="4" item="8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87"/>
          <tpl fld="2" item="1"/>
          <tpl fld="7" item="1"/>
          <tpl hier="51" item="4294967295"/>
        </tpls>
      </m>
      <n v="3072262" in="0" bc="00B4F0FF" fc="00008000">
        <tpls c="5">
          <tpl fld="1" item="13"/>
          <tpl fld="4" item="87"/>
          <tpl fld="2" item="1"/>
          <tpl fld="7" item="1"/>
          <tpl hier="51" item="4294967295"/>
        </tpls>
      </n>
      <n v="1.0953891049393857E-2" in="1" bc="00B4F0FF" fc="00008000">
        <tpls c="5">
          <tpl fld="1" item="24"/>
          <tpl fld="13" item="11"/>
          <tpl fld="2" item="1"/>
          <tpl fld="7" item="0"/>
          <tpl hier="51" item="4294967295"/>
        </tpls>
      </n>
      <m in="0" fc="00404040">
        <tpls c="5">
          <tpl fld="9" item="0"/>
          <tpl fld="4" item="45"/>
          <tpl fld="2" item="1"/>
          <tpl fld="7" item="1"/>
          <tpl hier="51" item="4294967295"/>
        </tpls>
      </m>
      <n v="705451" in="0" bc="00B4F0FF" fc="00008000">
        <tpls c="5">
          <tpl fld="1" item="13"/>
          <tpl fld="4" item="45"/>
          <tpl fld="2" item="1"/>
          <tpl fld="7" item="1"/>
          <tpl hier="51" item="4294967295"/>
        </tpls>
      </n>
      <n v="0.25898912686798259" in="2" bc="00B4F0FF" fc="00008000">
        <tpls c="5">
          <tpl fld="1" item="9"/>
          <tpl fld="4" item="31"/>
          <tpl fld="2" item="1"/>
          <tpl fld="7" item="0"/>
          <tpl hier="51" item="4294967295"/>
        </tpls>
      </n>
      <m in="0" fc="00404040">
        <tpls c="5">
          <tpl fld="9" item="2"/>
          <tpl fld="4" item="26"/>
          <tpl fld="2" item="1"/>
          <tpl fld="7" item="0"/>
          <tpl hier="51" item="4294967295"/>
        </tpls>
      </m>
      <n v="49134683.530000001" in="0" bc="00B4F0FF" fc="00008000">
        <tpls c="5">
          <tpl fld="1" item="20"/>
          <tpl fld="4" item="26"/>
          <tpl fld="2" item="1"/>
          <tpl fld="7" item="0"/>
          <tpl hier="51" item="4294967295"/>
        </tpls>
      </n>
      <n v="1.7766736207784344E-2" bc="00B4F0FF" fc="00008000">
        <tpls c="5">
          <tpl fld="1" item="26"/>
          <tpl fld="4" item="87"/>
          <tpl fld="2" item="1"/>
          <tpl fld="7" item="0"/>
          <tpl hier="51" item="4294967295"/>
        </tpls>
      </n>
      <m in="0" fc="00404040">
        <tpls c="5">
          <tpl fld="9" item="0"/>
          <tpl fld="4" item="49"/>
          <tpl fld="2" item="1"/>
          <tpl fld="7" item="1"/>
          <tpl hier="51" item="4294967295"/>
        </tpls>
      </m>
      <n v="2495998" in="0" bc="00B4F0FF" fc="00008000">
        <tpls c="5">
          <tpl fld="1" item="13"/>
          <tpl fld="4" item="49"/>
          <tpl fld="2" item="1"/>
          <tpl fld="7" item="1"/>
          <tpl hier="51" item="4294967295"/>
        </tpls>
      </n>
      <n v="148326399" in="0" bc="00B4F0FF" fc="00008000">
        <tpls c="5">
          <tpl fld="1" item="5"/>
          <tpl fld="4" item="39"/>
          <tpl fld="2" item="1"/>
          <tpl fld="7" item="0"/>
          <tpl hier="51" item="4294967295"/>
        </tpls>
      </n>
      <m in="0" fc="00404040">
        <tpls c="5">
          <tpl fld="9" item="1"/>
          <tpl fld="3" item="0"/>
          <tpl fld="2" item="1"/>
          <tpl fld="7" item="0"/>
          <tpl hier="51" item="4294967295"/>
        </tpls>
      </m>
      <n v="7241962212.0600023" in="0" bc="00B4F0FF" fc="00008000">
        <tpls c="5">
          <tpl fld="1" item="20"/>
          <tpl fld="3" item="0"/>
          <tpl fld="2" item="1"/>
          <tpl fld="7" item="0"/>
          <tpl hier="51" item="4294967295"/>
        </tpls>
      </n>
      <n v="24845823" in="0" bc="00B4F0FF" fc="00008000">
        <tpls c="5">
          <tpl fld="1" item="5"/>
          <tpl fld="4" item="28"/>
          <tpl fld="2" item="1"/>
          <tpl fld="7" item="0"/>
          <tpl hier="51" item="4294967295"/>
        </tpls>
      </n>
      <n v="31324" in="0" bc="00B4F0FF" fc="00008000">
        <tpls c="5">
          <tpl fld="1" item="19"/>
          <tpl fld="4" item="116"/>
          <tpl fld="2" item="1"/>
          <tpl fld="7" item="1"/>
          <tpl hier="51" item="4294967295"/>
        </tpls>
      </n>
      <n v="67398652" in="0" bc="00B4F0FF" fc="00008000">
        <tpls c="5">
          <tpl fld="1" item="4"/>
          <tpl fld="4" item="116"/>
          <tpl fld="2" item="1"/>
          <tpl fld="7" item="1"/>
          <tpl hier="51" item="4294967295"/>
        </tpls>
      </n>
      <n v="114854" in="0" bc="00B4F0FF" fc="00008000">
        <tpls c="5">
          <tpl fld="1" item="19"/>
          <tpl fld="4" item="39"/>
          <tpl fld="2" item="1"/>
          <tpl fld="7" item="1"/>
          <tpl hier="51" item="4294967295"/>
        </tpls>
      </n>
      <n v="180394536" in="0" bc="00B4F0FF" fc="00008000">
        <tpls c="5">
          <tpl fld="1" item="4"/>
          <tpl fld="4" item="39"/>
          <tpl fld="2" item="1"/>
          <tpl fld="7" item="1"/>
          <tpl hier="51" item="4294967295"/>
        </tpls>
      </n>
      <n v="53761274" in="0" bc="00B4F0FF" fc="00008000">
        <tpls c="5">
          <tpl fld="1" item="5"/>
          <tpl fld="4" item="92"/>
          <tpl fld="2" item="1"/>
          <tpl fld="7" item="0"/>
          <tpl hier="51" item="4294967295"/>
        </tpls>
      </n>
      <n v="0.4531965609541071" in="0" bc="00B4F0FF" fc="00008000">
        <tpls c="5">
          <tpl fld="1" item="7"/>
          <tpl fld="13" item="16"/>
          <tpl fld="2" item="1"/>
          <tpl fld="7" item="0"/>
          <tpl hier="51" item="4294967295"/>
        </tpls>
      </n>
      <m in="0" fc="00404040">
        <tpls c="5">
          <tpl fld="9" item="0"/>
          <tpl fld="4" item="21"/>
          <tpl fld="2" item="1"/>
          <tpl fld="7" item="1"/>
          <tpl hier="51" item="4294967295"/>
        </tpls>
      </m>
      <n v="1400392" in="0" bc="00B4F0FF" fc="00008000">
        <tpls c="5">
          <tpl fld="1" item="13"/>
          <tpl fld="4" item="21"/>
          <tpl fld="2" item="1"/>
          <tpl fld="7" item="1"/>
          <tpl hier="51" item="4294967295"/>
        </tpls>
      </n>
      <m in="0" fc="00404040">
        <tpls c="5">
          <tpl fld="15" item="0"/>
          <tpl fld="4" item="35"/>
          <tpl fld="2" item="1"/>
          <tpl fld="7" item="1"/>
          <tpl hier="51" item="4294967295"/>
        </tpls>
      </m>
      <n v="353981" in="0" bc="00B4F0FF" fc="00008000">
        <tpls c="5">
          <tpl fld="1" item="19"/>
          <tpl fld="4" item="101"/>
          <tpl fld="2" item="1"/>
          <tpl fld="7" item="1"/>
          <tpl hier="51" item="4294967295"/>
        </tpls>
      </n>
      <n v="144420117" in="0" bc="00B4F0FF" fc="00008000">
        <tpls c="5">
          <tpl fld="1" item="4"/>
          <tpl fld="4" item="101"/>
          <tpl fld="2" item="1"/>
          <tpl fld="7" item="1"/>
          <tpl hier="51" item="4294967295"/>
        </tpls>
      </n>
      <m in="0" fc="00404040">
        <tpls c="5">
          <tpl fld="9" item="1"/>
          <tpl fld="4" item="110"/>
          <tpl fld="2" item="1"/>
          <tpl fld="7" item="0"/>
          <tpl hier="51" item="4294967295"/>
        </tpls>
      </m>
      <n v="32954970.5" in="0" bc="00B4F0FF" fc="00008000">
        <tpls c="5">
          <tpl fld="1" item="20"/>
          <tpl fld="4" item="110"/>
          <tpl fld="2" item="1"/>
          <tpl fld="7" item="0"/>
          <tpl hier="51" item="4294967295"/>
        </tpls>
      </n>
      <m in="0" fc="00404040">
        <tpls c="5">
          <tpl fld="15" item="0"/>
          <tpl fld="4" item="13"/>
          <tpl fld="2" item="1"/>
          <tpl fld="7" item="1"/>
          <tpl hier="51" item="4294967295"/>
        </tpls>
      </m>
      <n v="1737347" in="0" bc="00B4F0FF" fc="00008000">
        <tpls c="5">
          <tpl fld="1" item="13"/>
          <tpl fld="4" item="13"/>
          <tpl fld="2" item="1"/>
          <tpl fld="7" item="1"/>
          <tpl hier="51" item="4294967295"/>
        </tpls>
      </n>
      <n v="0.15145409763247644" bc="00B4F0FF" fc="00008000">
        <tpls c="5">
          <tpl fld="1" item="22"/>
          <tpl fld="4" item="25"/>
          <tpl fld="2" item="1"/>
          <tpl fld="7" item="0"/>
          <tpl hier="51" item="4294967295"/>
        </tpls>
      </n>
      <n v="35397007" in="0" bc="00B4F0FF" fc="00008000">
        <tpls c="5">
          <tpl fld="1" item="5"/>
          <tpl fld="4" item="86"/>
          <tpl fld="2" item="1"/>
          <tpl fld="7" item="0"/>
          <tpl hier="51" item="4294967295"/>
        </tpls>
      </n>
      <n v="1.5200268181287752E-2" in="1" bc="00B4F0FF" fc="00008000">
        <tpls c="5">
          <tpl fld="1" item="24"/>
          <tpl fld="4" item="17"/>
          <tpl fld="2" item="1"/>
          <tpl fld="7" item="0"/>
          <tpl hier="51" item="4294967295"/>
        </tpls>
      </n>
      <n v="0.54710829868016631" in="0" bc="00B4F0FF" fc="00008000">
        <tpls c="5">
          <tpl fld="1" item="7"/>
          <tpl fld="4" item="8"/>
          <tpl fld="2" item="1"/>
          <tpl fld="7" item="0"/>
          <tpl hier="51" item="4294967295"/>
        </tpls>
      </n>
      <n v="0.20597256319799676" in="2" bc="00B4F0FF" fc="00008000">
        <tpls c="5">
          <tpl fld="1" item="9"/>
          <tpl fld="13" item="20"/>
          <tpl fld="2" item="1"/>
          <tpl fld="7" item="0"/>
          <tpl hier="51" item="4294967295"/>
        </tpls>
      </n>
      <n v="0.42873338020041635" in="0" bc="00B4F0FF" fc="00008000">
        <tpls c="5">
          <tpl fld="1" item="7"/>
          <tpl fld="4" item="28"/>
          <tpl fld="2" item="1"/>
          <tpl fld="7" item="0"/>
          <tpl hier="51" item="4294967295"/>
        </tpls>
      </n>
      <n v="0.1567320913125281" bc="00B4F0FF" fc="00008000">
        <tpls c="5">
          <tpl fld="1" item="22"/>
          <tpl fld="4" item="57"/>
          <tpl fld="2" item="1"/>
          <tpl fld="7" item="0"/>
          <tpl hier="51" item="4294967295"/>
        </tpls>
      </n>
      <n v="5.1332275549952682E-3" in="1" bc="00B4F0FF" fc="00008000">
        <tpls c="5">
          <tpl fld="1" item="24"/>
          <tpl fld="6" item="21"/>
          <tpl fld="2" item="1"/>
          <tpl fld="7" item="0"/>
          <tpl hier="51" item="4294967295"/>
        </tpls>
      </n>
      <n v="2.1696786824820943E-2" in="1" bc="00B4F0FF" fc="00008000">
        <tpls c="5">
          <tpl fld="1" item="24"/>
          <tpl fld="4" item="76"/>
          <tpl fld="2" item="1"/>
          <tpl fld="7" item="0"/>
          <tpl hier="51" item="4294967295"/>
        </tpls>
      </n>
      <n v="0.18380047029454705" bc="00B4F0FF" fc="00008000">
        <tpls c="5">
          <tpl fld="1" item="22"/>
          <tpl fld="4" item="108"/>
          <tpl fld="2" item="1"/>
          <tpl fld="7" item="0"/>
          <tpl hier="51" item="4294967295"/>
        </tpls>
      </n>
      <n v="4.6013751165637586E-2" bc="00B4F0FF" fc="00008000">
        <tpls c="5">
          <tpl fld="1" item="26"/>
          <tpl fld="4" item="31"/>
          <tpl fld="2" item="1"/>
          <tpl fld="7" item="0"/>
          <tpl hier="51" item="4294967295"/>
        </tpls>
      </n>
      <m in="0" fc="00404040">
        <tpls c="5">
          <tpl fld="9" item="1"/>
          <tpl fld="4" item="69"/>
          <tpl fld="2" item="1"/>
          <tpl fld="7" item="0"/>
          <tpl hier="51" item="4294967295"/>
        </tpls>
      </m>
      <n v="0.27738898945450552" in="2" bc="00B4F0FF" fc="00008000">
        <tpls c="5">
          <tpl fld="1" item="9"/>
          <tpl fld="6" item="11"/>
          <tpl fld="2" item="1"/>
          <tpl fld="7" item="0"/>
          <tpl hier="51" item="4294967295"/>
        </tpls>
      </n>
      <n v="0.41390765953914926" bc="00B4F0FF" fc="00008000">
        <tpls c="5">
          <tpl fld="1" item="22"/>
          <tpl fld="4" item="26"/>
          <tpl fld="2" item="1"/>
          <tpl fld="7" item="0"/>
          <tpl hier="51" item="4294967295"/>
        </tpls>
      </n>
      <n v="0.26992569862182575" bc="00B4F0FF" fc="00008000">
        <tpls c="5">
          <tpl fld="1" item="22"/>
          <tpl fld="4" item="114"/>
          <tpl fld="2" item="1"/>
          <tpl fld="7" item="0"/>
          <tpl hier="51" item="4294967295"/>
        </tpls>
      </n>
      <n v="0.35272297461961388" bc="00B4F0FF" fc="00008000">
        <tpls c="5">
          <tpl fld="1" item="22"/>
          <tpl fld="6" item="1"/>
          <tpl fld="2" item="1"/>
          <tpl fld="7" item="0"/>
          <tpl hier="51" item="4294967295"/>
        </tpls>
      </n>
      <n v="0.38399920682912975" in="0" bc="00B4F0FF" fc="00008000">
        <tpls c="5">
          <tpl fld="1" item="7"/>
          <tpl fld="4" item="51"/>
          <tpl fld="2" item="1"/>
          <tpl fld="7" item="0"/>
          <tpl hier="51" item="4294967295"/>
        </tpls>
      </n>
      <n v="277.58311400000002" in="3" bc="00B4F0FF" fc="00008000">
        <tpls c="6">
          <tpl fld="1" item="3"/>
          <tpl fld="4" item="62"/>
          <tpl fld="2" item="1"/>
          <tpl fld="23" item="0"/>
          <tpl fld="7" item="0"/>
          <tpl hier="51" item="4294967295"/>
        </tpls>
      </n>
      <n v="4.6606656590287314E-3" bc="00B4F0FF" fc="00008000">
        <tpls c="5">
          <tpl fld="1" item="26"/>
          <tpl fld="4" item="33"/>
          <tpl fld="2" item="1"/>
          <tpl fld="7" item="0"/>
          <tpl hier="51" item="4294967295"/>
        </tpls>
      </n>
      <m in="0" fc="00404040">
        <tpls c="5">
          <tpl fld="9" item="1"/>
          <tpl fld="4" item="97"/>
          <tpl fld="2" item="1"/>
          <tpl fld="7" item="0"/>
          <tpl hier="51" item="4294967295"/>
        </tpls>
      </m>
      <n v="27410091.870000001" in="0" bc="00B4F0FF" fc="00008000">
        <tpls c="5">
          <tpl fld="1" item="20"/>
          <tpl fld="4" item="97"/>
          <tpl fld="2" item="1"/>
          <tpl fld="7" item="0"/>
          <tpl hier="51" item="4294967295"/>
        </tpls>
      </n>
      <n v="1238" in="0" bc="00B4F0FF" fc="00008000">
        <tpls c="5">
          <tpl fld="1" item="19"/>
          <tpl fld="4" item="55"/>
          <tpl fld="2" item="1"/>
          <tpl fld="7" item="1"/>
          <tpl hier="51" item="4294967295"/>
        </tpls>
      </n>
      <n v="13355875" in="0" bc="00B4F0FF" fc="00008000">
        <tpls c="5">
          <tpl fld="1" item="4"/>
          <tpl fld="4" item="55"/>
          <tpl fld="2" item="1"/>
          <tpl fld="7" item="1"/>
          <tpl hier="51" item="4294967295"/>
        </tpls>
      </n>
      <n v="0.42424669544165527" in="0" bc="00B4F0FF" fc="00008000">
        <tpls c="5">
          <tpl fld="1" item="7"/>
          <tpl fld="4" item="10"/>
          <tpl fld="2" item="1"/>
          <tpl fld="7" item="0"/>
          <tpl hier="51" item="4294967295"/>
        </tpls>
      </n>
      <n v="1404716" in="0" bc="00B4F0FF" fc="00008000">
        <tpls c="5">
          <tpl fld="1" item="19"/>
          <tpl fld="4" item="99"/>
          <tpl fld="2" item="1"/>
          <tpl fld="7" item="1"/>
          <tpl hier="51" item="4294967295"/>
        </tpls>
      </n>
      <n v="926805752" in="0" bc="00B4F0FF" fc="00008000">
        <tpls c="5">
          <tpl fld="1" item="4"/>
          <tpl fld="4" item="99"/>
          <tpl fld="2" item="1"/>
          <tpl fld="7" item="1"/>
          <tpl hier="51" item="4294967295"/>
        </tpls>
      </n>
      <n v="65872777" in="0" bc="00B4F0FF" fc="00008000">
        <tpls c="5">
          <tpl fld="1" item="5"/>
          <tpl fld="13" item="10"/>
          <tpl fld="2" item="1"/>
          <tpl fld="7" item="0"/>
          <tpl hier="51" item="4294967295"/>
        </tpls>
      </n>
      <m in="0" fc="00404040">
        <tpls c="5">
          <tpl fld="9" item="0"/>
          <tpl fld="4" item="61"/>
          <tpl fld="2" item="1"/>
          <tpl fld="7" item="1"/>
          <tpl hier="51" item="4294967295"/>
        </tpls>
      </m>
      <n v="1028404" in="0" bc="00B4F0FF" fc="00008000">
        <tpls c="5">
          <tpl fld="1" item="13"/>
          <tpl fld="4" item="61"/>
          <tpl fld="2" item="1"/>
          <tpl fld="7" item="1"/>
          <tpl hier="51" item="4294967295"/>
        </tpls>
      </n>
      <n v="1.2174336385124926E-2" in="1" bc="00B4F0FF" fc="00008000">
        <tpls c="5">
          <tpl fld="1" item="24"/>
          <tpl fld="4" item="50"/>
          <tpl fld="2" item="1"/>
          <tpl fld="7" item="0"/>
          <tpl hier="51" item="4294967295"/>
        </tpls>
      </n>
      <m in="0" fc="00404040">
        <tpls c="5">
          <tpl fld="15" item="0"/>
          <tpl fld="4" item="0"/>
          <tpl fld="2" item="1"/>
          <tpl fld="7" item="1"/>
          <tpl hier="51" item="4294967295"/>
        </tpls>
      </m>
      <n v="1108348" in="0" bc="00B4F0FF" fc="00008000">
        <tpls c="5">
          <tpl fld="1" item="13"/>
          <tpl fld="4" item="0"/>
          <tpl fld="2" item="1"/>
          <tpl fld="7" item="1"/>
          <tpl hier="51" item="4294967295"/>
        </tpls>
      </n>
      <n v="19571532.283349298" in="0" fc="00008000">
        <tpls c="5">
          <tpl fld="9" item="0"/>
          <tpl fld="6" item="21"/>
          <tpl fld="2" item="1"/>
          <tpl fld="7" item="1"/>
          <tpl hier="51" item="4294967295"/>
        </tpls>
      </n>
      <n v="75222692.739999995" in="0" bc="00B4F0FF" fc="00008000">
        <tpls c="5">
          <tpl fld="1" item="13"/>
          <tpl fld="6" item="21"/>
          <tpl fld="2" item="1"/>
          <tpl fld="7" item="1"/>
          <tpl hier="51" item="4294967295"/>
        </tpls>
      </n>
      <m in="0" fc="00404040">
        <tpls c="5">
          <tpl fld="9" item="1"/>
          <tpl fld="4" item="64"/>
          <tpl fld="2" item="1"/>
          <tpl fld="7" item="0"/>
          <tpl hier="51" item="4294967295"/>
        </tpls>
      </m>
      <n v="100852437.64" in="0" bc="00B4F0FF" fc="00008000">
        <tpls c="5">
          <tpl fld="1" item="20"/>
          <tpl fld="4" item="64"/>
          <tpl fld="2" item="1"/>
          <tpl fld="7" item="0"/>
          <tpl hier="51" item="4294967295"/>
        </tpls>
      </n>
      <m in="0" fc="00404040">
        <tpls c="5">
          <tpl fld="9" item="0"/>
          <tpl fld="4" item="66"/>
          <tpl fld="2" item="1"/>
          <tpl fld="7" item="1"/>
          <tpl hier="51" item="4294967295"/>
        </tpls>
      </m>
      <n v="6852529" in="0" bc="00B4F0FF" fc="00008000">
        <tpls c="5">
          <tpl fld="1" item="13"/>
          <tpl fld="4" item="66"/>
          <tpl fld="2" item="1"/>
          <tpl fld="7" item="1"/>
          <tpl hier="51" item="4294967295"/>
        </tpls>
      </n>
      <m in="0" fc="00404040">
        <tpls c="5">
          <tpl fld="9" item="0"/>
          <tpl fld="4" item="12"/>
          <tpl fld="2" item="1"/>
          <tpl fld="7" item="1"/>
          <tpl hier="51" item="4294967295"/>
        </tpls>
      </m>
      <n v="639514" in="0" bc="00B4F0FF" fc="00008000">
        <tpls c="5">
          <tpl fld="1" item="13"/>
          <tpl fld="4" item="12"/>
          <tpl fld="2" item="1"/>
          <tpl fld="7" item="1"/>
          <tpl hier="51" item="4294967295"/>
        </tpls>
      </n>
      <n v="731.33691299999998" in="3" bc="00B4F0FF" fc="00008000">
        <tpls c="6">
          <tpl fld="1" item="3"/>
          <tpl fld="6" item="3"/>
          <tpl fld="2" item="1"/>
          <tpl fld="23" item="0"/>
          <tpl fld="7" item="0"/>
          <tpl hier="51" item="4294967295"/>
        </tpls>
      </n>
      <n v="1.1794981022549394E-2" bc="00B4F0FF" fc="00008000">
        <tpls c="5">
          <tpl fld="1" item="26"/>
          <tpl fld="13" item="11"/>
          <tpl fld="2" item="1"/>
          <tpl fld="7" item="0"/>
          <tpl hier="51" item="4294967295"/>
        </tpls>
      </n>
      <n v="1.4665899542314629E-2" bc="00B4F0FF" fc="00008000">
        <tpls c="5">
          <tpl fld="1" item="26"/>
          <tpl fld="4" item="106"/>
          <tpl fld="2" item="1"/>
          <tpl fld="7" item="0"/>
          <tpl hier="51" item="4294967295"/>
        </tpls>
      </n>
      <m in="0" fc="00404040">
        <tpls c="5">
          <tpl fld="9" item="2"/>
          <tpl fld="13" item="10"/>
          <tpl fld="2" item="1"/>
          <tpl fld="7" item="0"/>
          <tpl hier="51" item="4294967295"/>
        </tpls>
      </m>
      <n v="14298997" in="0" bc="00B4F0FF" fc="00008000">
        <tpls c="5">
          <tpl fld="1" item="20"/>
          <tpl fld="13" item="10"/>
          <tpl fld="2" item="1"/>
          <tpl fld="7" item="0"/>
          <tpl hier="51" item="4294967295"/>
        </tpls>
      </n>
      <n v="9.4074604552452038E-3" in="1" bc="00B4F0FF" fc="00008000">
        <tpls c="5">
          <tpl fld="1" item="24"/>
          <tpl fld="4" item="108"/>
          <tpl fld="2" item="1"/>
          <tpl fld="7" item="0"/>
          <tpl hier="51" item="4294967295"/>
        </tpls>
      </n>
      <n v="2.6375615707672502E-2" bc="00B4F0FF" fc="00008000">
        <tpls c="5">
          <tpl fld="1" item="26"/>
          <tpl fld="4" item="116"/>
          <tpl fld="2" item="1"/>
          <tpl fld="7" item="0"/>
          <tpl hier="51" item="4294967295"/>
        </tpls>
      </n>
      <n v="183.594832" in="3" bc="00B4F0FF" fc="00008000">
        <tpls c="6">
          <tpl fld="1" item="3"/>
          <tpl fld="4" item="96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9"/>
          <tpl fld="2" item="1"/>
          <tpl fld="7" item="0"/>
          <tpl hier="51" item="4294967295"/>
        </tpls>
      </m>
      <n v="7564582.25" in="0" bc="00B4F0FF" fc="00008000">
        <tpls c="5">
          <tpl fld="1" item="20"/>
          <tpl fld="4" item="19"/>
          <tpl fld="2" item="1"/>
          <tpl fld="7" item="0"/>
          <tpl hier="51" item="4294967295"/>
        </tpls>
      </n>
      <n v="2.3809381011695916E-2" in="1" bc="00B4F0FF" fc="00008000">
        <tpls c="5">
          <tpl fld="1" item="24"/>
          <tpl fld="4" item="81"/>
          <tpl fld="2" item="1"/>
          <tpl fld="7" item="0"/>
          <tpl hier="51" item="4294967295"/>
        </tpls>
      </n>
      <n v="9.0367308675716584E-3" in="1" bc="00B4F0FF" fc="00008000">
        <tpls c="5">
          <tpl fld="1" item="24"/>
          <tpl fld="4" item="19"/>
          <tpl fld="2" item="1"/>
          <tpl fld="7" item="0"/>
          <tpl hier="51" item="4294967295"/>
        </tpls>
      </n>
      <n v="8.8725348091096435E-3" in="1" bc="00B4F0FF" fc="00008000">
        <tpls c="5">
          <tpl fld="1" item="24"/>
          <tpl fld="2" item="1"/>
          <tpl fld="7" item="0"/>
          <tpl hier="51" item="4294967295"/>
          <tpl fld="10" item="0"/>
        </tpls>
      </n>
      <n v="41301457" in="0" bc="00B4F0FF" fc="00008000">
        <tpls c="5">
          <tpl fld="1" item="5"/>
          <tpl fld="4" item="41"/>
          <tpl fld="2" item="1"/>
          <tpl fld="7" item="0"/>
          <tpl hier="51" item="4294967295"/>
        </tpls>
      </n>
      <n v="0.3638075770211544" in="0" bc="00B4F0FF" fc="00008000">
        <tpls c="5">
          <tpl fld="1" item="7"/>
          <tpl fld="3" item="0"/>
          <tpl fld="2" item="1"/>
          <tpl fld="7" item="0"/>
          <tpl hier="51" item="4294967295"/>
        </tpls>
      </n>
      <m in="0" fc="00404040">
        <tpls c="5">
          <tpl fld="9" item="1"/>
          <tpl fld="4" item="11"/>
          <tpl fld="2" item="1"/>
          <tpl fld="7" item="0"/>
          <tpl hier="51" item="4294967295"/>
        </tpls>
      </m>
      <n v="253545343.72999999" in="0" bc="00B4F0FF" fc="00008000">
        <tpls c="5">
          <tpl fld="1" item="20"/>
          <tpl fld="4" item="11"/>
          <tpl fld="2" item="1"/>
          <tpl fld="7" item="0"/>
          <tpl hier="51" item="4294967295"/>
        </tpls>
      </n>
      <m in="0" fc="00404040">
        <tpls c="5">
          <tpl fld="9" item="1"/>
          <tpl fld="4" item="98"/>
          <tpl fld="2" item="1"/>
          <tpl fld="7" item="0"/>
          <tpl hier="51" item="4294967295"/>
        </tpls>
      </m>
      <n v="16003973.17" in="0" bc="00B4F0FF" fc="00008000">
        <tpls c="5">
          <tpl fld="1" item="20"/>
          <tpl fld="4" item="98"/>
          <tpl fld="2" item="1"/>
          <tpl fld="7" item="0"/>
          <tpl hier="51" item="4294967295"/>
        </tpls>
      </n>
      <m in="0" bc="00B4F0FF" fc="00404040">
        <tpls c="5">
          <tpl fld="1" item="19"/>
          <tpl fld="13" item="10"/>
          <tpl fld="2" item="1"/>
          <tpl fld="7" item="1"/>
          <tpl hier="51" item="4294967295"/>
        </tpls>
      </m>
      <n v="61371980" in="0" bc="00B4F0FF" fc="00008000">
        <tpls c="5">
          <tpl fld="1" item="4"/>
          <tpl fld="13" item="10"/>
          <tpl fld="2" item="1"/>
          <tpl fld="7" item="1"/>
          <tpl hier="51" item="4294967295"/>
        </tpls>
      </n>
      <m in="0" fc="00404040">
        <tpls c="5">
          <tpl fld="15" item="0"/>
          <tpl fld="4" item="56"/>
          <tpl fld="2" item="1"/>
          <tpl fld="7" item="1"/>
          <tpl hier="51" item="4294967295"/>
        </tpls>
      </m>
      <n v="3590099" in="0" bc="00B4F0FF" fc="00008000">
        <tpls c="5">
          <tpl fld="1" item="13"/>
          <tpl fld="4" item="56"/>
          <tpl fld="2" item="1"/>
          <tpl fld="7" item="1"/>
          <tpl hier="51" item="4294967295"/>
        </tpls>
      </n>
      <n v="4.261820085874328E-3" in="1" bc="00B4F0FF" fc="00008000">
        <tpls c="5">
          <tpl fld="1" item="24"/>
          <tpl fld="13" item="18"/>
          <tpl fld="2" item="1"/>
          <tpl fld="7" item="0"/>
          <tpl hier="51" item="4294967295"/>
        </tpls>
      </n>
      <n v="7.4904541188709492E-3" in="1" bc="00B4F0FF" fc="00008000">
        <tpls c="5">
          <tpl fld="1" item="24"/>
          <tpl fld="13" item="14"/>
          <tpl fld="2" item="1"/>
          <tpl fld="7" item="0"/>
          <tpl hier="51" item="4294967295"/>
        </tpls>
      </n>
      <n v="2.3516959483937676E-3" bc="00B4F0FF" fc="00008000">
        <tpls c="5">
          <tpl fld="1" item="26"/>
          <tpl fld="6" item="5"/>
          <tpl fld="2" item="1"/>
          <tpl fld="7" item="0"/>
          <tpl hier="51" item="4294967295"/>
        </tpls>
      </n>
      <n v="0.51913834869577702" in="2" bc="00B4F0FF" fc="00008000">
        <tpls c="5">
          <tpl fld="1" item="9"/>
          <tpl fld="4" item="51"/>
          <tpl fld="2" item="1"/>
          <tpl fld="7" item="0"/>
          <tpl hier="51" item="4294967295"/>
        </tpls>
      </n>
      <n v="0.50452628498081742" in="2" bc="00B4F0FF" fc="00008000">
        <tpls c="5">
          <tpl fld="1" item="9"/>
          <tpl fld="4" item="46"/>
          <tpl fld="2" item="1"/>
          <tpl fld="7" item="0"/>
          <tpl hier="51" item="4294967295"/>
        </tpls>
      </n>
      <n v="0.21710654119711323" bc="00B4F0FF" fc="00008000">
        <tpls c="5">
          <tpl fld="1" item="22"/>
          <tpl fld="4" item="97"/>
          <tpl fld="2" item="1"/>
          <tpl fld="7" item="0"/>
          <tpl hier="51" item="4294967295"/>
        </tpls>
      </n>
      <m in="0" fc="00404040">
        <tpls c="5">
          <tpl fld="9" item="2"/>
          <tpl fld="4" item="110"/>
          <tpl fld="2" item="1"/>
          <tpl fld="7" item="0"/>
          <tpl hier="51" item="4294967295"/>
        </tpls>
      </m>
      <m in="0" fc="00404040">
        <tpls c="5">
          <tpl fld="15" item="0"/>
          <tpl fld="4" item="45"/>
          <tpl fld="2" item="1"/>
          <tpl fld="7" item="1"/>
          <tpl hier="51" item="4294967295"/>
        </tpls>
      </m>
      <m in="0" fc="00404040">
        <tpls c="5">
          <tpl fld="9" item="2"/>
          <tpl fld="4" item="43"/>
          <tpl fld="2" item="1"/>
          <tpl fld="7" item="0"/>
          <tpl hier="51" item="4294967295"/>
        </tpls>
      </m>
      <n v="30056923.609999999" in="0" bc="00B4F0FF" fc="00008000">
        <tpls c="5">
          <tpl fld="1" item="20"/>
          <tpl fld="4" item="43"/>
          <tpl fld="2" item="1"/>
          <tpl fld="7" item="0"/>
          <tpl hier="51" item="4294967295"/>
        </tpls>
      </n>
      <n v="0.56196056917241921" in="0" bc="00B4F0FF" fc="00008000">
        <tpls c="5">
          <tpl fld="1" item="7"/>
          <tpl fld="4" item="19"/>
          <tpl fld="2" item="1"/>
          <tpl fld="7" item="0"/>
          <tpl hier="51" item="4294967295"/>
        </tpls>
      </n>
      <n v="2.1801163958231617E-2" bc="00B4F0FF" fc="00008000">
        <tpls c="5">
          <tpl fld="1" item="26"/>
          <tpl fld="13" item="8"/>
          <tpl fld="2" item="1"/>
          <tpl fld="7" item="0"/>
          <tpl hier="51" item="4294967295"/>
        </tpls>
      </n>
      <n v="5.4400907095068212E-3" bc="00B4F0FF" fc="00008000">
        <tpls c="5">
          <tpl fld="1" item="26"/>
          <tpl fld="4" item="79"/>
          <tpl fld="2" item="1"/>
          <tpl fld="7" item="0"/>
          <tpl hier="51" item="4294967295"/>
        </tpls>
      </n>
      <n v="0.64109410070703343" in="2" bc="00B4F0FF" fc="00008000">
        <tpls c="5">
          <tpl fld="1" item="9"/>
          <tpl fld="4" item="90"/>
          <tpl fld="2" item="1"/>
          <tpl fld="7" item="0"/>
          <tpl hier="51" item="4294967295"/>
        </tpls>
      </n>
      <m in="0" fc="00404040">
        <tpls c="5">
          <tpl fld="9" item="1"/>
          <tpl fld="4" item="116"/>
          <tpl fld="2" item="1"/>
          <tpl fld="7" item="0"/>
          <tpl hier="51" item="4294967295"/>
        </tpls>
      </m>
      <n v="20042579.620000001" in="0" bc="00B4F0FF" fc="00008000">
        <tpls c="5">
          <tpl fld="1" item="20"/>
          <tpl fld="4" item="116"/>
          <tpl fld="2" item="1"/>
          <tpl fld="7" item="0"/>
          <tpl hier="51" item="4294967295"/>
        </tpls>
      </n>
      <m in="0" fc="00404040">
        <tpls c="5">
          <tpl fld="15" item="0"/>
          <tpl fld="4" item="5"/>
          <tpl fld="2" item="1"/>
          <tpl fld="7" item="1"/>
          <tpl hier="51" item="4294967295"/>
        </tpls>
      </m>
      <n v="4198712" in="0" bc="00B4F0FF" fc="00008000">
        <tpls c="5">
          <tpl fld="1" item="13"/>
          <tpl fld="4" item="5"/>
          <tpl fld="2" item="1"/>
          <tpl fld="7" item="1"/>
          <tpl hier="51" item="4294967295"/>
        </tpls>
      </n>
      <n v="6.7383931930514313E-3" in="1" bc="00B4F0FF" fc="00008000">
        <tpls c="5">
          <tpl fld="1" item="24"/>
          <tpl fld="4" item="38"/>
          <tpl fld="2" item="1"/>
          <tpl fld="7" item="0"/>
          <tpl hier="51" item="4294967295"/>
        </tpls>
      </n>
      <n v="8601.7021789999999" in="3" bc="00B4F0FF" fc="00008000">
        <tpls c="6">
          <tpl fld="1" item="3"/>
          <tpl fld="12" item="1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3" item="0"/>
          <tpl fld="2" item="1"/>
          <tpl fld="7" item="1"/>
          <tpl hier="51" item="4294967295"/>
        </tpls>
      </m>
      <n v="637649436" in="0" bc="00B4F0FF" fc="00008000">
        <tpls c="5">
          <tpl fld="1" item="13"/>
          <tpl fld="3" item="0"/>
          <tpl fld="2" item="1"/>
          <tpl fld="7" item="1"/>
          <tpl hier="51" item="4294967295"/>
        </tpls>
      </n>
      <n v="1.4117409272296728E-2" in="1" bc="00B4F0FF" fc="00008000">
        <tpls c="5">
          <tpl fld="1" item="24"/>
          <tpl fld="4" item="22"/>
          <tpl fld="2" item="1"/>
          <tpl fld="7" item="0"/>
          <tpl hier="51" item="4294967295"/>
        </tpls>
      </n>
      <n v="1.1630181842273232E-2" in="1" bc="00B4F0FF" fc="00008000">
        <tpls c="5">
          <tpl fld="1" item="24"/>
          <tpl fld="4" item="74"/>
          <tpl fld="2" item="1"/>
          <tpl fld="7" item="0"/>
          <tpl hier="51" item="4294967295"/>
        </tpls>
      </n>
      <n v="1.6618248416293595E-2" in="1" bc="00B4F0FF" fc="00008000">
        <tpls c="5">
          <tpl fld="1" item="24"/>
          <tpl fld="4" item="58"/>
          <tpl fld="2" item="1"/>
          <tpl fld="7" item="0"/>
          <tpl hier="51" item="4294967295"/>
        </tpls>
      </n>
      <m in="0" fc="00404040">
        <tpls c="5">
          <tpl fld="9" item="1"/>
          <tpl fld="4" item="87"/>
          <tpl fld="2" item="1"/>
          <tpl fld="7" item="0"/>
          <tpl hier="51" item="4294967295"/>
        </tpls>
      </m>
      <n v="53607194.899999999" in="0" bc="00B4F0FF" fc="00008000">
        <tpls c="5">
          <tpl fld="1" item="20"/>
          <tpl fld="4" item="87"/>
          <tpl fld="2" item="1"/>
          <tpl fld="7" item="0"/>
          <tpl hier="51" item="4294967295"/>
        </tpls>
      </n>
      <n v="0.33732958074021219" in="0" bc="00B4F0FF" fc="00008000">
        <tpls c="5">
          <tpl fld="1" item="7"/>
          <tpl fld="4" item="21"/>
          <tpl fld="2" item="1"/>
          <tpl fld="7" item="0"/>
          <tpl hier="51" item="4294967295"/>
        </tpls>
      </n>
      <n v="1336.554341" in="3" bc="00B4F0FF" fc="00008000">
        <tpls c="6">
          <tpl fld="1" item="3"/>
          <tpl fld="4" item="6"/>
          <tpl fld="2" item="1"/>
          <tpl fld="23" item="0"/>
          <tpl fld="7" item="0"/>
          <tpl hier="51" item="4294967295"/>
        </tpls>
      </n>
      <n v="0.28859828026080891" in="2" bc="00B4F0FF" fc="00008000">
        <tpls c="5">
          <tpl fld="1" item="9"/>
          <tpl fld="6" item="0"/>
          <tpl fld="2" item="1"/>
          <tpl fld="7" item="0"/>
          <tpl hier="51" item="4294967295"/>
        </tpls>
      </n>
      <m in="0" fc="00404040">
        <tpls c="5">
          <tpl fld="9" item="0"/>
          <tpl fld="4" item="24"/>
          <tpl fld="2" item="1"/>
          <tpl fld="7" item="1"/>
          <tpl hier="51" item="4294967295"/>
        </tpls>
      </m>
      <n v="1045992" in="0" bc="00B4F0FF" fc="00008000">
        <tpls c="5">
          <tpl fld="1" item="13"/>
          <tpl fld="4" item="24"/>
          <tpl fld="2" item="1"/>
          <tpl fld="7" item="1"/>
          <tpl hier="51" item="4294967295"/>
        </tpls>
      </n>
      <n v="1.7946980019880536E-2" bc="00B4F0FF" fc="00008000">
        <tpls c="5">
          <tpl fld="1" item="26"/>
          <tpl fld="4" item="51"/>
          <tpl fld="2" item="1"/>
          <tpl fld="7" item="0"/>
          <tpl hier="51" item="4294967295"/>
        </tpls>
      </n>
      <m in="0" fc="00404040">
        <tpls c="5">
          <tpl fld="9" item="1"/>
          <tpl fld="4" item="44"/>
          <tpl fld="2" item="1"/>
          <tpl fld="7" item="0"/>
          <tpl hier="51" item="4294967295"/>
        </tpls>
      </m>
      <n v="16612612.58" in="0" bc="00B4F0FF" fc="00008000">
        <tpls c="5">
          <tpl fld="1" item="20"/>
          <tpl fld="4" item="44"/>
          <tpl fld="2" item="1"/>
          <tpl fld="7" item="0"/>
          <tpl hier="51" item="4294967295"/>
        </tpls>
      </n>
      <n v="0.60263125679704355" in="0" bc="00B4F0FF" fc="00008000">
        <tpls c="5">
          <tpl fld="1" item="7"/>
          <tpl fld="13" item="5"/>
          <tpl fld="2" item="1"/>
          <tpl fld="7" item="0"/>
          <tpl hier="51" item="4294967295"/>
        </tpls>
      </n>
      <m in="0" fc="00404040">
        <tpls c="5">
          <tpl fld="9" item="0"/>
          <tpl fld="4" item="75"/>
          <tpl fld="2" item="1"/>
          <tpl fld="7" item="1"/>
          <tpl hier="51" item="4294967295"/>
        </tpls>
      </m>
      <n v="3904030" in="0" bc="00B4F0FF" fc="00008000">
        <tpls c="5">
          <tpl fld="1" item="13"/>
          <tpl fld="4" item="75"/>
          <tpl fld="2" item="1"/>
          <tpl fld="7" item="1"/>
          <tpl hier="51" item="4294967295"/>
        </tpls>
      </n>
      <n v="43815069" in="0" bc="00B4F0FF" fc="00008000">
        <tpls c="5">
          <tpl fld="1" item="5"/>
          <tpl fld="4" item="122"/>
          <tpl fld="2" item="1"/>
          <tpl fld="7" item="0"/>
          <tpl hier="51" item="4294967295"/>
        </tpls>
      </n>
      <n v="0.24506525291397155" in="2" bc="00B4F0FF" fc="00008000">
        <tpls c="5">
          <tpl fld="1" item="9"/>
          <tpl fld="13" item="7"/>
          <tpl fld="2" item="1"/>
          <tpl fld="7" item="0"/>
          <tpl hier="51" item="4294967295"/>
        </tpls>
      </n>
      <n v="0.1371489887753892" bc="00B4F0FF" fc="00008000">
        <tpls c="5">
          <tpl fld="1" item="22"/>
          <tpl fld="4" item="48"/>
          <tpl fld="2" item="1"/>
          <tpl fld="7" item="0"/>
          <tpl hier="51" item="4294967295"/>
        </tpls>
      </n>
      <n v="12000" in="0" fc="00008000">
        <tpls c="5">
          <tpl fld="9" item="0"/>
          <tpl fld="13" item="22"/>
          <tpl fld="2" item="1"/>
          <tpl fld="7" item="1"/>
          <tpl hier="51" item="4294967295"/>
        </tpls>
      </n>
      <m in="0" bc="00B4F0FF" fc="00404040">
        <tpls c="5">
          <tpl fld="1" item="13"/>
          <tpl fld="13" item="22"/>
          <tpl fld="2" item="1"/>
          <tpl fld="7" item="1"/>
          <tpl hier="51" item="4294967295"/>
        </tpls>
      </m>
      <m in="0" fc="00404040">
        <tpls c="5">
          <tpl fld="15" item="0"/>
          <tpl fld="4" item="42"/>
          <tpl fld="2" item="1"/>
          <tpl fld="7" item="1"/>
          <tpl hier="51" item="4294967295"/>
        </tpls>
      </m>
      <n v="2059588" in="0" bc="00B4F0FF" fc="00008000">
        <tpls c="5">
          <tpl fld="1" item="13"/>
          <tpl fld="4" item="42"/>
          <tpl fld="2" item="1"/>
          <tpl fld="7" item="1"/>
          <tpl hier="51" item="4294967295"/>
        </tpls>
      </n>
      <n v="0.45770711925362972" in="0" bc="00B4F0FF" fc="00008000">
        <tpls c="5">
          <tpl fld="1" item="7"/>
          <tpl fld="4" item="42"/>
          <tpl fld="2" item="1"/>
          <tpl fld="7" item="0"/>
          <tpl hier="51" item="4294967295"/>
        </tpls>
      </n>
      <n v="10000" in="0" fc="00008000">
        <tpls c="5">
          <tpl fld="9" item="0"/>
          <tpl fld="13" item="19"/>
          <tpl fld="2" item="1"/>
          <tpl fld="7" item="1"/>
          <tpl hier="51" item="4294967295"/>
        </tpls>
      </n>
      <n v="1153437" in="0" bc="00B4F0FF" fc="00008000">
        <tpls c="5">
          <tpl fld="1" item="13"/>
          <tpl fld="13" item="19"/>
          <tpl fld="2" item="1"/>
          <tpl fld="7" item="1"/>
          <tpl hier="51" item="4294967295"/>
        </tpls>
      </n>
      <n v="67810337" in="0" bc="00B4F0FF" fc="00008000">
        <tpls c="5">
          <tpl fld="1" item="4"/>
          <tpl fld="13" item="17"/>
          <tpl fld="2" item="1"/>
          <tpl fld="7" item="0"/>
          <tpl hier="51" item="4294967295"/>
        </tpls>
      </n>
      <n v="271.041471" in="3" bc="00B4F0FF" fc="00008000">
        <tpls c="6">
          <tpl fld="1" item="3"/>
          <tpl fld="4" item="75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32"/>
          <tpl fld="2" item="1"/>
          <tpl fld="7" item="0"/>
          <tpl hier="51" item="4294967295"/>
        </tpls>
      </m>
      <n v="13161001.66" in="0" bc="00B4F0FF" fc="00008000">
        <tpls c="5">
          <tpl fld="1" item="20"/>
          <tpl fld="4" item="32"/>
          <tpl fld="2" item="1"/>
          <tpl fld="7" item="0"/>
          <tpl hier="51" item="4294967295"/>
        </tpls>
      </n>
      <n v="1.3010944737364088E-2" bc="00B4F0FF" fc="00008000">
        <tpls c="5">
          <tpl fld="1" item="26"/>
          <tpl fld="4" item="99"/>
          <tpl fld="2" item="1"/>
          <tpl fld="7" item="0"/>
          <tpl hier="51" item="4294967295"/>
        </tpls>
      </n>
      <n v="1.4951201782156828E-2" bc="00B4F0FF" fc="00008000">
        <tpls c="5">
          <tpl fld="1" item="26"/>
          <tpl fld="5" item="1"/>
          <tpl fld="2" item="1"/>
          <tpl fld="7" item="0"/>
          <tpl hier="51" item="4294967295"/>
        </tpls>
      </n>
      <n v="0.48411958154341989" in="0" bc="00B4F0FF" fc="00008000">
        <tpls c="5">
          <tpl fld="1" item="7"/>
          <tpl fld="4" item="86"/>
          <tpl fld="2" item="1"/>
          <tpl fld="7" item="0"/>
          <tpl hier="51" item="4294967295"/>
        </tpls>
      </n>
      <n v="2.0739883958209911E-2" bc="00B4F0FF" fc="00008000">
        <tpls c="5">
          <tpl fld="1" item="26"/>
          <tpl fld="13" item="7"/>
          <tpl fld="2" item="1"/>
          <tpl fld="7" item="0"/>
          <tpl hier="51" item="4294967295"/>
        </tpls>
      </n>
      <n v="68.681032000000002" in="3" bc="00B4F0FF" fc="00008000">
        <tpls c="6">
          <tpl fld="1" item="3"/>
          <tpl fld="13" item="22"/>
          <tpl fld="2" item="1"/>
          <tpl fld="23" item="0"/>
          <tpl fld="7" item="0"/>
          <tpl hier="51" item="4294967295"/>
        </tpls>
      </n>
      <n v="77312338" in="0" bc="00B4F0FF" fc="00008000">
        <tpls c="5">
          <tpl fld="1" item="4"/>
          <tpl fld="4" item="68"/>
          <tpl fld="2" item="1"/>
          <tpl fld="7" item="0"/>
          <tpl hier="51" item="4294967295"/>
        </tpls>
      </n>
      <n v="955000" in="0" fc="00008000">
        <tpls c="5">
          <tpl fld="9" item="2"/>
          <tpl fld="13" item="20"/>
          <tpl fld="2" item="1"/>
          <tpl fld="7" item="0"/>
          <tpl hier="51" item="4294967295"/>
        </tpls>
      </n>
      <n v="12516709" in="0" bc="00B4F0FF" fc="00008000">
        <tpls c="5">
          <tpl fld="1" item="20"/>
          <tpl fld="13" item="20"/>
          <tpl fld="2" item="1"/>
          <tpl fld="7" item="0"/>
          <tpl hier="51" item="4294967295"/>
        </tpls>
      </n>
      <n v="74991061" in="0" bc="00B4F0FF" fc="00008000">
        <tpls c="5">
          <tpl fld="1" item="4"/>
          <tpl fld="4" item="125"/>
          <tpl fld="2" item="1"/>
          <tpl fld="7" item="0"/>
          <tpl hier="51" item="4294967295"/>
        </tpls>
      </n>
      <m in="0" fc="00404040">
        <tpls c="5">
          <tpl fld="9" item="2"/>
          <tpl fld="4" item="36"/>
          <tpl fld="2" item="1"/>
          <tpl fld="7" item="0"/>
          <tpl hier="51" item="4294967295"/>
        </tpls>
      </m>
      <n v="10417704.369999999" in="0" bc="00B4F0FF" fc="00008000">
        <tpls c="5">
          <tpl fld="1" item="20"/>
          <tpl fld="4" item="36"/>
          <tpl fld="2" item="1"/>
          <tpl fld="7" item="0"/>
          <tpl hier="51" item="4294967295"/>
        </tpls>
      </n>
      <n v="54643212" in="0" bc="00B4F0FF" fc="00008000">
        <tpls c="5">
          <tpl fld="1" item="4"/>
          <tpl fld="4" item="31"/>
          <tpl fld="2" item="1"/>
          <tpl fld="7" item="0"/>
          <tpl hier="51" item="4294967295"/>
        </tpls>
      </n>
      <n v="463669" in="0" bc="00B4F0FF" fc="00008000">
        <tpls c="5">
          <tpl fld="1" item="19"/>
          <tpl fld="13" item="20"/>
          <tpl fld="2" item="1"/>
          <tpl fld="7" item="1"/>
          <tpl hier="51" item="4294967295"/>
        </tpls>
      </n>
      <n v="87897855" in="0" bc="00B4F0FF" fc="00008000">
        <tpls c="5">
          <tpl fld="1" item="4"/>
          <tpl fld="13" item="20"/>
          <tpl fld="2" item="1"/>
          <tpl fld="7" item="1"/>
          <tpl hier="51" item="4294967295"/>
        </tpls>
      </n>
      <m in="0" fc="00404040">
        <tpls c="5">
          <tpl fld="9" item="1"/>
          <tpl fld="13" item="11"/>
          <tpl fld="2" item="1"/>
          <tpl fld="7" item="0"/>
          <tpl hier="51" item="4294967295"/>
        </tpls>
      </m>
      <m in="0" fc="00404040">
        <tpls c="5">
          <tpl fld="9" item="2"/>
          <tpl fld="4" item="82"/>
          <tpl fld="2" item="1"/>
          <tpl fld="7" item="0"/>
          <tpl hier="51" item="4294967295"/>
        </tpls>
      </m>
      <n v="128599841.06999999" in="0" bc="00B4F0FF" fc="00008000">
        <tpls c="5">
          <tpl fld="1" item="20"/>
          <tpl fld="4" item="82"/>
          <tpl fld="2" item="1"/>
          <tpl fld="7" item="0"/>
          <tpl hier="51" item="4294967295"/>
        </tpls>
      </n>
      <n v="149127741" in="0" bc="00B4F0FF" fc="00008000">
        <tpls c="5">
          <tpl fld="1" item="5"/>
          <tpl fld="4" item="107"/>
          <tpl fld="2" item="1"/>
          <tpl fld="7" item="0"/>
          <tpl hier="51" item="4294967295"/>
        </tpls>
      </n>
      <n v="0.60104091521097225" in="0" bc="00B4F0FF" fc="00008000">
        <tpls c="5">
          <tpl fld="1" item="7"/>
          <tpl fld="4" item="121"/>
          <tpl fld="2" item="1"/>
          <tpl fld="7" item="0"/>
          <tpl hier="51" item="4294967295"/>
        </tpls>
      </n>
      <n v="38539399" in="0" bc="00B4F0FF" fc="00008000">
        <tpls c="5">
          <tpl fld="1" item="5"/>
          <tpl fld="4" item="3"/>
          <tpl fld="2" item="1"/>
          <tpl fld="7" item="0"/>
          <tpl hier="51" item="4294967295"/>
        </tpls>
      </n>
      <m in="0" fc="00404040">
        <tpls c="5">
          <tpl fld="9" item="1"/>
          <tpl fld="4" item="28"/>
          <tpl fld="2" item="1"/>
          <tpl fld="7" item="0"/>
          <tpl hier="51" item="4294967295"/>
        </tpls>
      </m>
      <n v="10275323.560000001" in="0" bc="00B4F0FF" fc="00008000">
        <tpls c="5">
          <tpl fld="1" item="20"/>
          <tpl fld="4" item="28"/>
          <tpl fld="2" item="1"/>
          <tpl fld="7" item="0"/>
          <tpl hier="51" item="4294967295"/>
        </tpls>
      </n>
      <n v="111.04456399999999" in="3" bc="00B4F0FF" fc="00008000">
        <tpls c="6">
          <tpl fld="1" item="3"/>
          <tpl fld="4" item="44"/>
          <tpl fld="2" item="1"/>
          <tpl fld="23" item="0"/>
          <tpl fld="7" item="0"/>
          <tpl hier="51" item="4294967295"/>
        </tpls>
      </n>
      <n v="3.9302230040917097E-3" in="1" bc="00B4F0FF" fc="00008000">
        <tpls c="5">
          <tpl fld="1" item="24"/>
          <tpl fld="5" item="2"/>
          <tpl fld="2" item="1"/>
          <tpl fld="7" item="0"/>
          <tpl hier="51" item="4294967295"/>
        </tpls>
      </n>
      <n v="22556" in="0" bc="00B4F0FF" fc="00008000">
        <tpls c="5">
          <tpl fld="1" item="19"/>
          <tpl fld="4" item="49"/>
          <tpl fld="2" item="1"/>
          <tpl fld="7" item="1"/>
          <tpl hier="51" item="4294967295"/>
        </tpls>
      </n>
      <n v="189820795" in="0" bc="00B4F0FF" fc="00008000">
        <tpls c="5">
          <tpl fld="1" item="4"/>
          <tpl fld="4" item="49"/>
          <tpl fld="2" item="1"/>
          <tpl fld="7" item="1"/>
          <tpl hier="51" item="4294967295"/>
        </tpls>
      </n>
      <n v="6.9846067543073613E-3" in="1" bc="00B4F0FF" fc="00008000">
        <tpls c="5">
          <tpl fld="1" item="24"/>
          <tpl fld="13" item="22"/>
          <tpl fld="2" item="1"/>
          <tpl fld="7" item="0"/>
          <tpl hier="51" item="4294967295"/>
        </tpls>
      </n>
      <n v="37586262" in="0" bc="00B4F0FF" fc="00008000">
        <tpls c="5">
          <tpl fld="1" item="4"/>
          <tpl fld="4" item="45"/>
          <tpl fld="2" item="1"/>
          <tpl fld="7" item="0"/>
          <tpl hier="51" item="4294967295"/>
        </tpls>
      </n>
      <n v="78.777184000000005" in="3" bc="00B4F0FF" fc="00008000">
        <tpls c="6">
          <tpl fld="1" item="3"/>
          <tpl fld="4" item="27"/>
          <tpl fld="2" item="1"/>
          <tpl fld="23" item="0"/>
          <tpl fld="7" item="0"/>
          <tpl hier="51" item="4294967295"/>
        </tpls>
      </n>
      <n v="118080.6399999999" in="0" bc="00B4F0FF" fc="00008000">
        <tpls c="5">
          <tpl fld="1" item="19"/>
          <tpl fld="12" item="0"/>
          <tpl fld="2" item="1"/>
          <tpl fld="7" item="1"/>
          <tpl hier="51" item="4294967295"/>
        </tpls>
      </n>
      <n v="5983032568.9345045" in="0" bc="00B4F0FF" fc="00008000">
        <tpls c="5">
          <tpl fld="1" item="4"/>
          <tpl fld="12" item="0"/>
          <tpl fld="2" item="1"/>
          <tpl fld="7" item="1"/>
          <tpl hier="51" item="4294967295"/>
        </tpls>
      </n>
      <n v="131.38543000000001" in="3" bc="00B4F0FF" fc="00008000">
        <tpls c="6">
          <tpl fld="1" item="3"/>
          <tpl fld="4" item="38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13" item="2"/>
          <tpl fld="2" item="1"/>
          <tpl fld="7" item="1"/>
          <tpl hier="51" item="4294967295"/>
        </tpls>
      </m>
      <n v="1471085" in="0" bc="00B4F0FF" fc="00008000">
        <tpls c="5">
          <tpl fld="1" item="13"/>
          <tpl fld="13" item="2"/>
          <tpl fld="2" item="1"/>
          <tpl fld="7" item="1"/>
          <tpl hier="51" item="4294967295"/>
        </tpls>
      </n>
      <n v="81584693" in="0" bc="00B4F0FF" fc="00008000">
        <tpls c="5">
          <tpl fld="1" item="4"/>
          <tpl fld="4" item="21"/>
          <tpl fld="2" item="1"/>
          <tpl fld="7" item="0"/>
          <tpl hier="51" item="4294967295"/>
        </tpls>
      </n>
      <n v="1.6707979893692063E-2" in="1" bc="00B4F0FF" fc="00008000">
        <tpls c="5">
          <tpl fld="1" item="24"/>
          <tpl fld="4" item="57"/>
          <tpl fld="2" item="1"/>
          <tpl fld="7" item="0"/>
          <tpl hier="51" item="4294967295"/>
        </tpls>
      </n>
      <n v="0.50500648310963359" in="2" bc="00B4F0FF" fc="00008000">
        <tpls c="5">
          <tpl fld="1" item="9"/>
          <tpl fld="4" item="26"/>
          <tpl fld="2" item="1"/>
          <tpl fld="7" item="0"/>
          <tpl hier="51" item="4294967295"/>
        </tpls>
      </n>
      <m in="0" fc="00404040">
        <tpls c="5">
          <tpl fld="15" item="0"/>
          <tpl fld="4" item="70"/>
          <tpl fld="2" item="1"/>
          <tpl fld="7" item="1"/>
          <tpl hier="51" item="4294967295"/>
        </tpls>
      </m>
      <n v="958184" in="0" bc="00B4F0FF" fc="00008000">
        <tpls c="5">
          <tpl fld="1" item="13"/>
          <tpl fld="4" item="70"/>
          <tpl fld="2" item="1"/>
          <tpl fld="7" item="1"/>
          <tpl hier="51" item="4294967295"/>
        </tpls>
      </n>
      <n v="3.1406710982241383E-2" bc="00B4F0FF" fc="00008000">
        <tpls c="5">
          <tpl fld="1" item="26"/>
          <tpl fld="4" item="50"/>
          <tpl fld="2" item="1"/>
          <tpl fld="7" item="0"/>
          <tpl hier="51" item="4294967295"/>
        </tpls>
      </n>
      <n v="0.20654644905710207" bc="00B4F0FF" fc="00008000">
        <tpls c="5">
          <tpl fld="1" item="22"/>
          <tpl fld="4" item="7"/>
          <tpl fld="2" item="1"/>
          <tpl fld="7" item="0"/>
          <tpl hier="51" item="4294967295"/>
        </tpls>
      </n>
      <n v="157418" in="0" bc="00B4F0FF" fc="00008000">
        <tpls c="5">
          <tpl fld="1" item="19"/>
          <tpl fld="4" item="94"/>
          <tpl fld="2" item="1"/>
          <tpl fld="7" item="1"/>
          <tpl hier="51" item="4294967295"/>
        </tpls>
      </n>
      <n v="57440304" in="0" bc="00B4F0FF" fc="00008000">
        <tpls c="5">
          <tpl fld="1" item="4"/>
          <tpl fld="4" item="94"/>
          <tpl fld="2" item="1"/>
          <tpl fld="7" item="1"/>
          <tpl hier="51" item="4294967295"/>
        </tpls>
      </n>
      <n v="0.40780780405900952" bc="00B4F0FF" fc="00008000">
        <tpls c="5">
          <tpl fld="1" item="22"/>
          <tpl fld="13" item="22"/>
          <tpl fld="2" item="1"/>
          <tpl fld="7" item="0"/>
          <tpl hier="51" item="4294967295"/>
        </tpls>
      </n>
      <n v="1033849" in="0" bc="00B4F0FF" fc="00008000">
        <tpls c="5">
          <tpl fld="1" item="19"/>
          <tpl fld="4" item="6"/>
          <tpl fld="2" item="1"/>
          <tpl fld="7" item="1"/>
          <tpl hier="51" item="4294967295"/>
        </tpls>
      </n>
      <n v="999479729" in="0" bc="00B4F0FF" fc="00008000">
        <tpls c="5">
          <tpl fld="1" item="4"/>
          <tpl fld="4" item="6"/>
          <tpl fld="2" item="1"/>
          <tpl fld="7" item="1"/>
          <tpl hier="51" item="4294967295"/>
        </tpls>
      </n>
      <m in="0" fc="00404040">
        <tpls c="5">
          <tpl fld="15" item="0"/>
          <tpl fld="13" item="12"/>
          <tpl fld="2" item="1"/>
          <tpl fld="7" item="1"/>
          <tpl hier="51" item="4294967295"/>
        </tpls>
      </m>
      <m in="0" bc="00B4F0FF" fc="00404040">
        <tpls c="5">
          <tpl fld="1" item="13"/>
          <tpl fld="13" item="12"/>
          <tpl fld="2" item="1"/>
          <tpl fld="7" item="1"/>
          <tpl hier="51" item="4294967295"/>
        </tpls>
      </m>
      <m in="0" fc="00404040">
        <tpls c="5">
          <tpl fld="9" item="0"/>
          <tpl fld="5" item="2"/>
          <tpl fld="2" item="1"/>
          <tpl fld="7" item="1"/>
          <tpl hier="51" item="4294967295"/>
        </tpls>
      </m>
      <n v="165095075" in="0" bc="00B4F0FF" fc="00008000">
        <tpls c="5">
          <tpl fld="1" item="13"/>
          <tpl fld="5" item="2"/>
          <tpl fld="2" item="1"/>
          <tpl fld="7" item="1"/>
          <tpl hier="51" item="4294967295"/>
        </tpls>
      </n>
      <n v="0.62955852758205844" in="2" bc="00B4F0FF" fc="00008000">
        <tpls c="5">
          <tpl fld="1" item="9"/>
          <tpl fld="4" item="80"/>
          <tpl fld="2" item="1"/>
          <tpl fld="7" item="0"/>
          <tpl hier="51" item="4294967295"/>
        </tpls>
      </n>
      <n v="3.4340062099920597E-2" bc="00B4F0FF" fc="00008000">
        <tpls c="5">
          <tpl fld="1" item="26"/>
          <tpl fld="13" item="20"/>
          <tpl fld="2" item="1"/>
          <tpl fld="7" item="0"/>
          <tpl hier="51" item="4294967295"/>
        </tpls>
      </n>
      <n v="1451.6613769999999" in="3" bc="00B4F0FF" fc="00008000">
        <tpls c="6">
          <tpl fld="1" item="3"/>
          <tpl fld="4" item="40"/>
          <tpl fld="2" item="1"/>
          <tpl fld="23" item="0"/>
          <tpl fld="7" item="0"/>
          <tpl hier="51" item="4294967295"/>
        </tpls>
      </n>
      <n v="58268973" in="0" bc="00B4F0FF" fc="00008000">
        <tpls c="5">
          <tpl fld="1" item="4"/>
          <tpl fld="4" item="123"/>
          <tpl fld="2" item="1"/>
          <tpl fld="7" item="0"/>
          <tpl hier="51" item="4294967295"/>
        </tpls>
      </n>
      <m in="0" fc="00404040">
        <tpls c="5">
          <tpl fld="9" item="0"/>
          <tpl fld="4" item="100"/>
          <tpl fld="2" item="1"/>
          <tpl fld="7" item="1"/>
          <tpl hier="51" item="4294967295"/>
        </tpls>
      </m>
      <n v="2270659" in="0" bc="00B4F0FF" fc="00008000">
        <tpls c="5">
          <tpl fld="1" item="13"/>
          <tpl fld="4" item="100"/>
          <tpl fld="2" item="1"/>
          <tpl fld="7" item="1"/>
          <tpl hier="51" item="4294967295"/>
        </tpls>
      </n>
      <n v="0.10268195661443373" in="0" bc="00B4F0FF" fc="00008000">
        <tpls c="5">
          <tpl fld="1" item="7"/>
          <tpl fld="5" item="2"/>
          <tpl fld="2" item="1"/>
          <tpl fld="7" item="0"/>
          <tpl hier="51" item="4294967295"/>
        </tpls>
      </n>
      <n v="48000" in="0" fc="00008000">
        <tpls c="5">
          <tpl fld="9" item="1"/>
          <tpl fld="6" item="6"/>
          <tpl fld="2" item="1"/>
          <tpl fld="7" item="0"/>
          <tpl hier="51" item="4294967295"/>
        </tpls>
      </n>
      <n v="442215324" in="0" bc="00B4F0FF" fc="00008000">
        <tpls c="5">
          <tpl fld="1" item="20"/>
          <tpl fld="6" item="6"/>
          <tpl fld="2" item="1"/>
          <tpl fld="7" item="0"/>
          <tpl hier="51" item="4294967295"/>
        </tpls>
      </n>
      <m in="0" fc="00404040">
        <tpls c="5">
          <tpl fld="9" item="1"/>
          <tpl fld="4" item="130"/>
          <tpl fld="2" item="1"/>
          <tpl fld="7" item="0"/>
          <tpl hier="51" item="4294967295"/>
        </tpls>
      </m>
      <n v="43561369.079999998" in="0" bc="00B4F0FF" fc="00008000">
        <tpls c="5">
          <tpl fld="1" item="20"/>
          <tpl fld="4" item="130"/>
          <tpl fld="2" item="1"/>
          <tpl fld="7" item="0"/>
          <tpl hier="51" item="4294967295"/>
        </tpls>
      </n>
      <n v="-33616" in="0" bc="00B4F0FF" fc="00000080">
        <tpls c="5">
          <tpl fld="1" item="19"/>
          <tpl fld="4" item="41"/>
          <tpl fld="2" item="1"/>
          <tpl fld="7" item="1"/>
          <tpl hier="51" item="4294967295"/>
        </tpls>
      </n>
      <n v="50447024" in="0" bc="00B4F0FF" fc="00008000">
        <tpls c="5">
          <tpl fld="1" item="4"/>
          <tpl fld="4" item="41"/>
          <tpl fld="2" item="1"/>
          <tpl fld="7" item="1"/>
          <tpl hier="51" item="4294967295"/>
        </tpls>
      </n>
      <n v="0.33239874675393383" in="0" bc="00B4F0FF" fc="00008000">
        <tpls c="5">
          <tpl fld="1" item="7"/>
          <tpl fld="4" item="78"/>
          <tpl fld="2" item="1"/>
          <tpl fld="7" item="0"/>
          <tpl hier="51" item="4294967295"/>
        </tpls>
      </n>
      <m in="0" fc="00404040">
        <tpls c="5">
          <tpl fld="9" item="2"/>
          <tpl fld="4" item="48"/>
          <tpl fld="2" item="1"/>
          <tpl fld="7" item="0"/>
          <tpl hier="51" item="4294967295"/>
        </tpls>
      </m>
      <n v="24117853.670000002" in="0" bc="00B4F0FF" fc="00008000">
        <tpls c="5">
          <tpl fld="1" item="20"/>
          <tpl fld="4" item="48"/>
          <tpl fld="2" item="1"/>
          <tpl fld="7" item="0"/>
          <tpl hier="51" item="4294967295"/>
        </tpls>
      </n>
      <m in="0" fc="00404040">
        <tpls c="5">
          <tpl fld="15" item="0"/>
          <tpl fld="4" item="111"/>
          <tpl fld="2" item="1"/>
          <tpl fld="7" item="1"/>
          <tpl hier="51" item="4294967295"/>
        </tpls>
      </m>
      <n v="471489" in="0" bc="00B4F0FF" fc="00008000">
        <tpls c="5">
          <tpl fld="1" item="13"/>
          <tpl fld="4" item="111"/>
          <tpl fld="2" item="1"/>
          <tpl fld="7" item="1"/>
          <tpl hier="51" item="4294967295"/>
        </tpls>
      </n>
      <n v="154680" in="0" bc="00B4F0FF" fc="00008000">
        <tpls c="5">
          <tpl fld="1" item="19"/>
          <tpl fld="4" item="68"/>
          <tpl fld="2" item="1"/>
          <tpl fld="7" item="1"/>
          <tpl hier="51" item="4294967295"/>
        </tpls>
      </n>
      <n v="77312338" in="0" bc="00B4F0FF" fc="00008000">
        <tpls c="5">
          <tpl fld="1" item="4"/>
          <tpl fld="4" item="68"/>
          <tpl fld="2" item="1"/>
          <tpl fld="7" item="1"/>
          <tpl hier="51" item="4294967295"/>
        </tpls>
      </n>
      <n v="0.29177964018469565" bc="00B4F0FF" fc="00008000">
        <tpls c="5">
          <tpl fld="1" item="22"/>
          <tpl fld="4" item="85"/>
          <tpl fld="2" item="1"/>
          <tpl fld="7" item="0"/>
          <tpl hier="51" item="4294967295"/>
        </tpls>
      </n>
      <n v="0.46765639720098034" in="2" bc="00B4F0FF" fc="00008000">
        <tpls c="5">
          <tpl fld="1" item="9"/>
          <tpl fld="4" item="64"/>
          <tpl fld="2" item="1"/>
          <tpl fld="7" item="0"/>
          <tpl hier="51" item="4294967295"/>
        </tpls>
      </n>
      <n v="2.7392528472286092E-2" bc="00B4F0FF" fc="00008000">
        <tpls c="5">
          <tpl fld="1" item="26"/>
          <tpl fld="6" item="13"/>
          <tpl fld="2" item="1"/>
          <tpl fld="7" item="0"/>
          <tpl hier="51" item="4294967295"/>
        </tpls>
      </n>
      <n v="44758000" in="0" fc="00008000">
        <tpls c="5">
          <tpl fld="15" item="0"/>
          <tpl fld="2" item="1"/>
          <tpl fld="7" item="1"/>
          <tpl hier="51" item="4294967295"/>
          <tpl fld="10" item="0"/>
        </tpls>
      </n>
      <m in="0" bc="00B4F0FF" fc="00404040">
        <tpls c="5">
          <tpl fld="1" item="13"/>
          <tpl fld="2" item="1"/>
          <tpl fld="7" item="1"/>
          <tpl hier="51" item="4294967295"/>
          <tpl fld="10" item="0"/>
        </tpls>
      </m>
      <m in="0" fc="00404040">
        <tpls c="5">
          <tpl fld="9" item="2"/>
          <tpl fld="4" item="45"/>
          <tpl fld="2" item="1"/>
          <tpl fld="7" item="0"/>
          <tpl hier="51" item="4294967295"/>
        </tpls>
      </m>
      <n v="10028232.1" in="0" bc="00B4F0FF" fc="00008000">
        <tpls c="5">
          <tpl fld="1" item="20"/>
          <tpl fld="4" item="45"/>
          <tpl fld="2" item="1"/>
          <tpl fld="7" item="0"/>
          <tpl hier="51" item="4294967295"/>
        </tpls>
      </n>
      <m in="0" fc="00404040">
        <tpls c="5">
          <tpl fld="9" item="2"/>
          <tpl fld="4" item="13"/>
          <tpl fld="2" item="1"/>
          <tpl fld="7" item="0"/>
          <tpl hier="51" item="4294967295"/>
        </tpls>
      </m>
      <n v="31491153.530000001" in="0" bc="00B4F0FF" fc="00008000">
        <tpls c="5">
          <tpl fld="1" item="20"/>
          <tpl fld="4" item="13"/>
          <tpl fld="2" item="1"/>
          <tpl fld="7" item="0"/>
          <tpl hier="51" item="4294967295"/>
        </tpls>
      </n>
      <n v="2.2061888455650495E-2" bc="00B4F0FF" fc="00008000">
        <tpls c="5">
          <tpl fld="1" item="26"/>
          <tpl fld="4" item="69"/>
          <tpl fld="2" item="1"/>
          <tpl fld="7" item="0"/>
          <tpl hier="51" item="4294967295"/>
        </tpls>
      </n>
      <m in="0" fc="00404040">
        <tpls c="5">
          <tpl fld="9" item="0"/>
          <tpl fld="4" item="7"/>
          <tpl fld="2" item="1"/>
          <tpl fld="7" item="1"/>
          <tpl hier="51" item="4294967295"/>
        </tpls>
      </m>
      <n v="1.0738914759069457E-2" in="1" bc="00B4F0FF" fc="00008000">
        <tpls c="5">
          <tpl fld="1" item="24"/>
          <tpl fld="13" item="6"/>
          <tpl fld="2" item="1"/>
          <tpl fld="7" item="0"/>
          <tpl hier="51" item="4294967295"/>
        </tpls>
      </n>
      <m in="0" fc="00404040">
        <tpls c="5">
          <tpl fld="15" item="0"/>
          <tpl fld="4" item="123"/>
          <tpl fld="2" item="1"/>
          <tpl fld="7" item="1"/>
          <tpl hier="51" item="4294967295"/>
        </tpls>
      </m>
      <n v="1062990" in="0" bc="00B4F0FF" fc="00008000">
        <tpls c="5">
          <tpl fld="1" item="13"/>
          <tpl fld="4" item="123"/>
          <tpl fld="2" item="1"/>
          <tpl fld="7" item="1"/>
          <tpl hier="51" item="4294967295"/>
        </tpls>
      </n>
      <n v="117.60369900000001" in="3" bc="00B4F0FF" fc="00008000">
        <tpls c="6">
          <tpl fld="1" item="3"/>
          <tpl fld="4" item="133"/>
          <tpl fld="2" item="1"/>
          <tpl fld="23" item="0"/>
          <tpl fld="7" item="0"/>
          <tpl hier="51" item="4294967295"/>
        </tpls>
      </n>
      <n v="0.58957765581402977" in="2" bc="00B4F0FF" fc="00008000">
        <tpls c="5">
          <tpl fld="1" item="9"/>
          <tpl fld="5" item="3"/>
          <tpl fld="2" item="1"/>
          <tpl fld="7" item="0"/>
          <tpl hier="51" item="4294967295"/>
        </tpls>
      </n>
      <n v="0.69992755777339721" in="0" bc="00B4F0FF" fc="00008000">
        <tpls c="5">
          <tpl fld="1" item="7"/>
          <tpl fld="4" item="34"/>
          <tpl fld="2" item="1"/>
          <tpl fld="7" item="0"/>
          <tpl hier="51" item="4294967295"/>
        </tpls>
      </n>
      <n v="189930841" in="0" bc="00B4F0FF" fc="00008000">
        <tpls c="5">
          <tpl fld="1" item="4"/>
          <tpl fld="13" item="4"/>
          <tpl fld="2" item="1"/>
          <tpl fld="7" item="0"/>
          <tpl hier="51" item="4294967295"/>
        </tpls>
      </n>
      <n v="7.522259561869392E-3" bc="00B4F0FF" fc="00008000">
        <tpls c="5">
          <tpl fld="1" item="26"/>
          <tpl fld="4" item="45"/>
          <tpl fld="2" item="1"/>
          <tpl fld="7" item="0"/>
          <tpl hier="51" item="4294967295"/>
        </tpls>
      </n>
      <n v="1637493373" in="0" bc="00B4F0FF" fc="00008000">
        <tpls c="5">
          <tpl fld="1" item="5"/>
          <tpl fld="4" item="71"/>
          <tpl fld="2" item="1"/>
          <tpl fld="7" item="0"/>
          <tpl hier="51" item="4294967295"/>
        </tpls>
      </n>
      <m in="0" fc="00404040">
        <tpls c="5">
          <tpl fld="9" item="2"/>
          <tpl fld="4" item="53"/>
          <tpl fld="2" item="1"/>
          <tpl fld="7" item="0"/>
          <tpl hier="51" item="4294967295"/>
        </tpls>
      </m>
      <n v="22179946.510000002" in="0" bc="00B4F0FF" fc="00008000">
        <tpls c="5">
          <tpl fld="1" item="20"/>
          <tpl fld="4" item="53"/>
          <tpl fld="2" item="1"/>
          <tpl fld="7" item="0"/>
          <tpl hier="51" item="4294967295"/>
        </tpls>
      </n>
      <m in="0" fc="00404040">
        <tpls c="5">
          <tpl fld="9" item="0"/>
          <tpl fld="4" item="68"/>
          <tpl fld="2" item="1"/>
          <tpl fld="7" item="1"/>
          <tpl hier="51" item="4294967295"/>
        </tpls>
      </m>
      <n v="1074125" in="0" bc="00B4F0FF" fc="00008000">
        <tpls c="5">
          <tpl fld="1" item="13"/>
          <tpl fld="4" item="68"/>
          <tpl fld="2" item="1"/>
          <tpl fld="7" item="1"/>
          <tpl hier="51" item="4294967295"/>
        </tpls>
      </n>
      <n v="74.876380999999995" in="3" bc="00B4F0FF" fc="00008000">
        <tpls c="6">
          <tpl fld="1" item="3"/>
          <tpl fld="4" item="32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5" item="3"/>
          <tpl fld="2" item="1"/>
          <tpl fld="7" item="1"/>
          <tpl hier="51" item="4294967295"/>
        </tpls>
      </m>
      <n v="23639820" in="0" bc="00B4F0FF" fc="00008000">
        <tpls c="5">
          <tpl fld="1" item="13"/>
          <tpl fld="5" item="3"/>
          <tpl fld="2" item="1"/>
          <tpl fld="7" item="1"/>
          <tpl hier="51" item="4294967295"/>
        </tpls>
      </n>
      <m in="0" fc="00404040">
        <tpls c="5">
          <tpl fld="9" item="0"/>
          <tpl fld="4" item="51"/>
          <tpl fld="2" item="1"/>
          <tpl fld="7" item="1"/>
          <tpl hier="51" item="4294967295"/>
        </tpls>
      </m>
      <n v="1234414" in="0" bc="00B4F0FF" fc="00008000">
        <tpls c="5">
          <tpl fld="1" item="13"/>
          <tpl fld="4" item="51"/>
          <tpl fld="2" item="1"/>
          <tpl fld="7" item="1"/>
          <tpl hier="51" item="4294967295"/>
        </tpls>
      </n>
      <n v="133199996" in="0" bc="00B4F0FF" fc="00008000">
        <tpls c="5">
          <tpl fld="1" item="5"/>
          <tpl fld="4" item="102"/>
          <tpl fld="2" item="1"/>
          <tpl fld="7" item="0"/>
          <tpl hier="51" item="4294967295"/>
        </tpls>
      </n>
      <m in="0" fc="00404040">
        <tpls c="5">
          <tpl fld="15" item="0"/>
          <tpl fld="4" item="36"/>
          <tpl fld="2" item="1"/>
          <tpl fld="7" item="1"/>
          <tpl hier="51" item="4294967295"/>
        </tpls>
      </m>
      <n v="944028" in="0" bc="00B4F0FF" fc="00008000">
        <tpls c="5">
          <tpl fld="1" item="13"/>
          <tpl fld="4" item="36"/>
          <tpl fld="2" item="1"/>
          <tpl fld="7" item="1"/>
          <tpl hier="51" item="4294967295"/>
        </tpls>
      </n>
      <n v="57096702" in="0" bc="00B4F0FF" fc="00008000">
        <tpls c="5">
          <tpl fld="1" item="5"/>
          <tpl fld="4" item="0"/>
          <tpl fld="2" item="1"/>
          <tpl fld="7" item="0"/>
          <tpl hier="51" item="4294967295"/>
        </tpls>
      </n>
      <n v="325.11475899999999" in="3" bc="00B4F0FF" fc="00008000">
        <tpls c="6">
          <tpl fld="1" item="3"/>
          <tpl fld="4" item="56"/>
          <tpl fld="2" item="1"/>
          <tpl fld="23" item="0"/>
          <tpl fld="7" item="0"/>
          <tpl hier="51" item="4294967295"/>
        </tpls>
      </n>
      <n v="-97873" in="0" bc="00B4F0FF" fc="00000080">
        <tpls c="5">
          <tpl fld="1" item="19"/>
          <tpl fld="4" item="84"/>
          <tpl fld="2" item="1"/>
          <tpl fld="7" item="1"/>
          <tpl hier="51" item="4294967295"/>
        </tpls>
      </n>
      <n v="174242992" in="0" bc="00B4F0FF" fc="00008000">
        <tpls c="5">
          <tpl fld="1" item="4"/>
          <tpl fld="4" item="84"/>
          <tpl fld="2" item="1"/>
          <tpl fld="7" item="1"/>
          <tpl hier="51" item="4294967295"/>
        </tpls>
      </n>
      <n v="0.33018970037056755" in="2" bc="00B4F0FF" fc="00008000">
        <tpls c="5">
          <tpl fld="1" item="9"/>
          <tpl fld="4" item="93"/>
          <tpl fld="2" item="1"/>
          <tpl fld="7" item="0"/>
          <tpl hier="51" item="4294967295"/>
        </tpls>
      </n>
      <n v="0.41213192754798594" in="0" bc="00B4F0FF" fc="00008000">
        <tpls c="5">
          <tpl fld="1" item="7"/>
          <tpl fld="4" item="27"/>
          <tpl fld="2" item="1"/>
          <tpl fld="7" item="0"/>
          <tpl hier="51" item="4294967295"/>
        </tpls>
      </n>
      <n v="0.32853705172212022" in="0" bc="00B4F0FF" fc="00008000">
        <tpls c="5">
          <tpl fld="1" item="7"/>
          <tpl fld="13" item="13"/>
          <tpl fld="2" item="1"/>
          <tpl fld="7" item="0"/>
          <tpl hier="51" item="4294967295"/>
        </tpls>
      </n>
      <m in="0" fc="00404040">
        <tpls c="5">
          <tpl fld="9" item="1"/>
          <tpl fld="4" item="27"/>
          <tpl fld="2" item="1"/>
          <tpl fld="7" item="0"/>
          <tpl hier="51" item="4294967295"/>
        </tpls>
      </m>
      <n v="10142985.359999999" in="0" bc="00B4F0FF" fc="00008000">
        <tpls c="5">
          <tpl fld="1" item="20"/>
          <tpl fld="4" item="27"/>
          <tpl fld="2" item="1"/>
          <tpl fld="7" item="0"/>
          <tpl hier="51" item="4294967295"/>
        </tpls>
      </n>
      <n v="0.39462153749249745" in="2" bc="00B4F0FF" fc="00008000">
        <tpls c="5">
          <tpl fld="1" item="9"/>
          <tpl fld="4" item="110"/>
          <tpl fld="2" item="1"/>
          <tpl fld="7" item="0"/>
          <tpl hier="51" item="4294967295"/>
        </tpls>
      </n>
      <n v="0.25159916157335471" bc="00B4F0FF" fc="00008000">
        <tpls c="5">
          <tpl fld="1" item="22"/>
          <tpl fld="4" item="36"/>
          <tpl fld="2" item="1"/>
          <tpl fld="7" item="0"/>
          <tpl hier="51" item="4294967295"/>
        </tpls>
      </n>
      <n v="0.39327959694390413" in="0" bc="00B4F0FF" fc="00008000">
        <tpls c="5">
          <tpl fld="1" item="7"/>
          <tpl fld="4" item="91"/>
          <tpl fld="2" item="1"/>
          <tpl fld="7" item="0"/>
          <tpl hier="51" item="4294967295"/>
        </tpls>
      </n>
      <n v="0.34903098845186137" in="0" bc="00B4F0FF" fc="00008000">
        <tpls c="5">
          <tpl fld="1" item="7"/>
          <tpl fld="4" item="94"/>
          <tpl fld="2" item="1"/>
          <tpl fld="7" item="0"/>
          <tpl hier="51" item="4294967295"/>
        </tpls>
      </n>
      <n v="1.3630474555517538E-2" bc="00B4F0FF" fc="00008000">
        <tpls c="5">
          <tpl fld="1" item="26"/>
          <tpl fld="13" item="2"/>
          <tpl fld="2" item="1"/>
          <tpl fld="7" item="0"/>
          <tpl hier="51" item="4294967295"/>
        </tpls>
      </n>
      <n v="1.9537955424747552E-2" in="1" bc="00B4F0FF" fc="00008000">
        <tpls c="5">
          <tpl fld="1" item="24"/>
          <tpl fld="4" item="16"/>
          <tpl fld="2" item="1"/>
          <tpl fld="7" item="0"/>
          <tpl hier="51" item="4294967295"/>
        </tpls>
      </n>
      <n v="56255057" in="0" bc="00B4F0FF" fc="00008000">
        <tpls c="5">
          <tpl fld="1" item="5"/>
          <tpl fld="4" item="24"/>
          <tpl fld="2" item="1"/>
          <tpl fld="7" item="0"/>
          <tpl hier="51" item="4294967295"/>
        </tpls>
      </n>
      <n v="0.36151240398138529" in="2" bc="00B4F0FF" fc="00008000">
        <tpls c="5">
          <tpl fld="1" item="9"/>
          <tpl fld="13" item="10"/>
          <tpl fld="2" item="1"/>
          <tpl fld="7" item="0"/>
          <tpl hier="51" item="4294967295"/>
        </tpls>
      </n>
      <n v="1.0142411426862492E-2" in="1" bc="00B4F0FF" fc="00008000">
        <tpls c="5">
          <tpl fld="1" item="24"/>
          <tpl fld="4" item="15"/>
          <tpl fld="2" item="1"/>
          <tpl fld="7" item="0"/>
          <tpl hier="51" item="4294967295"/>
        </tpls>
      </n>
      <n v="104803" in="0" bc="00B4F0FF" fc="00008000">
        <tpls c="5">
          <tpl fld="1" item="19"/>
          <tpl fld="4" item="135"/>
          <tpl fld="2" item="1"/>
          <tpl fld="7" item="1"/>
          <tpl hier="51" item="4294967295"/>
        </tpls>
      </n>
      <n v="75858586" in="0" bc="00B4F0FF" fc="00008000">
        <tpls c="5">
          <tpl fld="1" item="4"/>
          <tpl fld="4" item="135"/>
          <tpl fld="2" item="1"/>
          <tpl fld="7" item="1"/>
          <tpl hier="51" item="4294967295"/>
        </tpls>
      </n>
      <m in="0" fc="00404040">
        <tpls c="5">
          <tpl fld="9" item="1"/>
          <tpl fld="4" item="95"/>
          <tpl fld="2" item="1"/>
          <tpl fld="7" item="0"/>
          <tpl hier="51" item="4294967295"/>
        </tpls>
      </m>
      <n v="293867370.99000001" in="0" bc="00B4F0FF" fc="00008000">
        <tpls c="5">
          <tpl fld="1" item="20"/>
          <tpl fld="4" item="95"/>
          <tpl fld="2" item="1"/>
          <tpl fld="7" item="0"/>
          <tpl hier="51" item="4294967295"/>
        </tpls>
      </n>
      <m bc="00B4F0FF" fc="00404040">
        <tpls c="5">
          <tpl fld="1" item="22"/>
          <tpl fld="4" item="120"/>
          <tpl fld="2" item="1"/>
          <tpl fld="7" item="0"/>
          <tpl hier="51" item="4294967295"/>
        </tpls>
      </m>
      <n v="1.2779768751643439E-2" in="1" bc="00B4F0FF" fc="00008000">
        <tpls c="5">
          <tpl fld="1" item="24"/>
          <tpl fld="4" item="132"/>
          <tpl fld="2" item="1"/>
          <tpl fld="7" item="0"/>
          <tpl hier="51" item="4294967295"/>
        </tpls>
      </n>
      <m in="0" fc="00404040">
        <tpls c="5">
          <tpl fld="15" item="0"/>
          <tpl fld="4" item="109"/>
          <tpl fld="2" item="1"/>
          <tpl fld="7" item="1"/>
          <tpl hier="51" item="4294967295"/>
        </tpls>
      </m>
      <n v="1455156" in="0" bc="00B4F0FF" fc="00008000">
        <tpls c="5">
          <tpl fld="1" item="13"/>
          <tpl fld="4" item="109"/>
          <tpl fld="2" item="1"/>
          <tpl fld="7" item="1"/>
          <tpl hier="51" item="4294967295"/>
        </tpls>
      </n>
      <n v="458.510469" in="3" bc="00B4F0FF" fc="00008000">
        <tpls c="6">
          <tpl fld="1" item="3"/>
          <tpl fld="4" item="72"/>
          <tpl fld="2" item="1"/>
          <tpl fld="23" item="0"/>
          <tpl fld="7" item="0"/>
          <tpl hier="51" item="4294967295"/>
        </tpls>
      </n>
      <n v="144420117" in="0" bc="00B4F0FF" fc="00008000">
        <tpls c="5">
          <tpl fld="1" item="4"/>
          <tpl fld="4" item="101"/>
          <tpl fld="2" item="1"/>
          <tpl fld="7" item="0"/>
          <tpl hier="51" item="4294967295"/>
        </tpls>
      </n>
      <n v="0.41861799197653021" in="0" bc="00B4F0FF" fc="00008000">
        <tpls c="5">
          <tpl fld="1" item="7"/>
          <tpl fld="4" item="114"/>
          <tpl fld="2" item="1"/>
          <tpl fld="7" item="0"/>
          <tpl hier="51" item="4294967295"/>
        </tpls>
      </n>
      <m in="0" fc="00404040">
        <tpls c="5">
          <tpl fld="15" item="0"/>
          <tpl fld="4" item="103"/>
          <tpl fld="2" item="1"/>
          <tpl fld="7" item="1"/>
          <tpl hier="51" item="4294967295"/>
        </tpls>
      </m>
      <n v="1346972" in="0" bc="00B4F0FF" fc="00008000">
        <tpls c="5">
          <tpl fld="1" item="13"/>
          <tpl fld="4" item="103"/>
          <tpl fld="2" item="1"/>
          <tpl fld="7" item="1"/>
          <tpl hier="51" item="4294967295"/>
        </tpls>
      </n>
      <n v="6.4072312065136361E-2" bc="00B4F0FF" fc="00008000">
        <tpls c="5">
          <tpl fld="1" item="22"/>
          <tpl fld="4" item="92"/>
          <tpl fld="2" item="1"/>
          <tpl fld="7" item="0"/>
          <tpl hier="51" item="4294967295"/>
        </tpls>
      </n>
      <m in="0" fc="00404040">
        <tpls c="5">
          <tpl fld="9" item="1"/>
          <tpl fld="4" item="106"/>
          <tpl fld="2" item="1"/>
          <tpl fld="7" item="0"/>
          <tpl hier="51" item="4294967295"/>
        </tpls>
      </m>
      <n v="6272227.2999999998" in="0" bc="00B4F0FF" fc="00008000">
        <tpls c="5">
          <tpl fld="1" item="20"/>
          <tpl fld="4" item="106"/>
          <tpl fld="2" item="1"/>
          <tpl fld="7" item="0"/>
          <tpl hier="51" item="4294967295"/>
        </tpls>
      </n>
      <n v="179.842241" in="3" bc="00B4F0FF" fc="00008000">
        <tpls c="6">
          <tpl fld="1" item="3"/>
          <tpl fld="4" item="89"/>
          <tpl fld="2" item="1"/>
          <tpl fld="23" item="0"/>
          <tpl fld="7" item="0"/>
          <tpl hier="51" item="4294967295"/>
        </tpls>
      </n>
      <n v="8.8838949987634447E-2" bc="00B4F0FF" fc="00008000">
        <tpls c="5">
          <tpl fld="1" item="22"/>
          <tpl fld="6" item="0"/>
          <tpl fld="2" item="1"/>
          <tpl fld="7" item="0"/>
          <tpl hier="51" item="4294967295"/>
        </tpls>
      </n>
      <n v="319308163" in="0" bc="00B4F0FF" fc="00008000">
        <tpls c="5">
          <tpl fld="1" item="5"/>
          <tpl fld="13" item="16"/>
          <tpl fld="2" item="1"/>
          <tpl fld="7" item="0"/>
          <tpl hier="51" item="4294967295"/>
        </tpls>
      </n>
      <m in="0" fc="00404040">
        <tpls c="5">
          <tpl fld="9" item="1"/>
          <tpl fld="4" item="49"/>
          <tpl fld="2" item="1"/>
          <tpl fld="7" item="0"/>
          <tpl hier="51" item="4294967295"/>
        </tpls>
      </m>
      <n v="161100668" in="0" bc="00B4F0FF" fc="00008000">
        <tpls c="5">
          <tpl fld="1" item="4"/>
          <tpl fld="4" item="100"/>
          <tpl fld="2" item="1"/>
          <tpl fld="7" item="0"/>
          <tpl hier="51" item="4294967295"/>
        </tpls>
      </n>
      <n v="33361102" in="0" bc="00B4F0FF" fc="00008000">
        <tpls c="5">
          <tpl fld="1" item="5"/>
          <tpl fld="4" item="129"/>
          <tpl fld="2" item="1"/>
          <tpl fld="7" item="0"/>
          <tpl hier="51" item="4294967295"/>
        </tpls>
      </n>
      <n v="8354000" in="0" fc="00008000">
        <tpls c="5">
          <tpl fld="9" item="2"/>
          <tpl fld="2" item="1"/>
          <tpl fld="7" item="0"/>
          <tpl hier="51" item="4294967295"/>
          <tpl fld="10" item="0"/>
        </tpls>
      </n>
      <n v="0.15210373090510729" in="2" bc="00B4F0FF" fc="00008000">
        <tpls c="5">
          <tpl fld="1" item="9"/>
          <tpl fld="13" item="4"/>
          <tpl fld="2" item="1"/>
          <tpl fld="7" item="0"/>
          <tpl hier="51" item="4294967295"/>
        </tpls>
      </n>
      <n v="0.21525823931986798" bc="00B4F0FF" fc="00008000">
        <tpls c="5">
          <tpl fld="1" item="27"/>
          <tpl fld="4" item="12"/>
          <tpl fld="2" item="1"/>
          <tpl fld="7" item="0"/>
          <tpl hier="51" item="4294967295"/>
        </tpls>
      </n>
      <n v="0.1224052965835319" bc="00B4F0FF" fc="00008000">
        <tpls c="5">
          <tpl fld="1" item="22"/>
          <tpl fld="4" item="129"/>
          <tpl fld="2" item="1"/>
          <tpl fld="7" item="0"/>
          <tpl hier="51" item="4294967295"/>
        </tpls>
      </n>
      <n v="23713000" in="0" fc="00008000">
        <tpls c="5">
          <tpl fld="9" item="1"/>
          <tpl fld="6" item="9"/>
          <tpl fld="2" item="1"/>
          <tpl fld="7" item="0"/>
          <tpl hier="51" item="4294967295"/>
        </tpls>
      </n>
      <n v="198536283" in="0" bc="00B4F0FF" fc="00008000">
        <tpls c="5">
          <tpl fld="1" item="20"/>
          <tpl fld="6" item="9"/>
          <tpl fld="2" item="1"/>
          <tpl fld="7" item="0"/>
          <tpl hier="51" item="4294967295"/>
        </tpls>
      </n>
      <n v="1.9674674755964048E-2" in="1" bc="00B4F0FF" fc="00008000">
        <tpls c="5">
          <tpl fld="1" item="24"/>
          <tpl fld="4" item="1"/>
          <tpl fld="2" item="1"/>
          <tpl fld="7" item="0"/>
          <tpl hier="51" item="4294967295"/>
        </tpls>
      </n>
      <m in="0" fc="00404040">
        <tpls c="5">
          <tpl fld="9" item="2"/>
          <tpl fld="4" item="22"/>
          <tpl fld="2" item="1"/>
          <tpl fld="7" item="0"/>
          <tpl hier="51" item="4294967295"/>
        </tpls>
      </m>
      <n v="11024584.49" in="0" bc="00B4F0FF" fc="00008000">
        <tpls c="5">
          <tpl fld="1" item="20"/>
          <tpl fld="4" item="22"/>
          <tpl fld="2" item="1"/>
          <tpl fld="7" item="0"/>
          <tpl hier="51" item="4294967295"/>
        </tpls>
      </n>
      <n v="0.29687757846163249" bc="00B4F0FF" fc="00008000">
        <tpls c="5">
          <tpl fld="1" item="22"/>
          <tpl fld="13" item="11"/>
          <tpl fld="2" item="1"/>
          <tpl fld="7" item="0"/>
          <tpl hier="51" item="4294967295"/>
        </tpls>
      </n>
      <n v="0.19546536893448863" bc="00B4F0FF" fc="00008000">
        <tpls c="5">
          <tpl fld="1" item="27"/>
          <tpl fld="4" item="5"/>
          <tpl fld="2" item="1"/>
          <tpl fld="7" item="0"/>
          <tpl hier="51" item="4294967295"/>
        </tpls>
      </n>
      <n v="134.656553" in="3" bc="00B4F0FF" fc="00008000">
        <tpls c="6">
          <tpl fld="1" item="3"/>
          <tpl fld="13" item="8"/>
          <tpl fld="2" item="1"/>
          <tpl fld="23" item="0"/>
          <tpl fld="7" item="0"/>
          <tpl hier="51" item="4294967295"/>
        </tpls>
      </n>
      <n v="-8499" in="0" bc="00B4F0FF" fc="00000080">
        <tpls c="5">
          <tpl fld="1" item="19"/>
          <tpl fld="13" item="19"/>
          <tpl fld="2" item="1"/>
          <tpl fld="7" item="1"/>
          <tpl hier="51" item="4294967295"/>
        </tpls>
      </n>
      <n v="35052436" in="0" bc="00B4F0FF" fc="00008000">
        <tpls c="5">
          <tpl fld="1" item="4"/>
          <tpl fld="13" item="19"/>
          <tpl fld="2" item="1"/>
          <tpl fld="7" item="1"/>
          <tpl hier="51" item="4294967295"/>
        </tpls>
      </n>
      <n v="0.12505737472412648" bc="00B4F0FF" fc="00008000">
        <tpls c="5">
          <tpl fld="1" item="27"/>
          <tpl fld="13" item="15"/>
          <tpl fld="2" item="1"/>
          <tpl fld="7" item="0"/>
          <tpl hier="51" item="4294967295"/>
        </tpls>
      </n>
      <n v="123061275" in="0" bc="00B4F0FF" fc="00008000">
        <tpls c="5">
          <tpl fld="1" item="4"/>
          <tpl fld="4" item="13"/>
          <tpl fld="2" item="1"/>
          <tpl fld="7" item="0"/>
          <tpl hier="51" item="4294967295"/>
        </tpls>
      </n>
      <n v="96.616388000000001" in="3" bc="00B4F0FF" fc="00008000">
        <tpls c="6">
          <tpl fld="1" item="3"/>
          <tpl fld="4" item="80"/>
          <tpl fld="2" item="1"/>
          <tpl fld="23" item="0"/>
          <tpl fld="7" item="0"/>
          <tpl hier="51" item="4294967295"/>
        </tpls>
      </n>
      <m in="1" bc="00B4F0FF" fc="00404040">
        <tpls c="5">
          <tpl fld="1" item="24"/>
          <tpl fld="4" item="120"/>
          <tpl fld="2" item="1"/>
          <tpl fld="7" item="0"/>
          <tpl hier="51" item="4294967295"/>
        </tpls>
      </m>
      <n v="0" in="0" bc="00B4F0FF" fc="00404040">
        <tpls c="5">
          <tpl fld="1" item="19"/>
          <tpl fld="6" item="3"/>
          <tpl fld="2" item="1"/>
          <tpl fld="7" item="1"/>
          <tpl hier="51" item="4294967295"/>
        </tpls>
      </n>
      <n v="58924117" in="0" bc="00B4F0FF" fc="00008000">
        <tpls c="5">
          <tpl fld="1" item="4"/>
          <tpl fld="6" item="3"/>
          <tpl fld="2" item="1"/>
          <tpl fld="7" item="1"/>
          <tpl hier="51" item="4294967295"/>
        </tpls>
      </n>
      <n v="2.1521978515007714E-2" in="1" bc="00B4F0FF" fc="00008000">
        <tpls c="5">
          <tpl fld="1" item="24"/>
          <tpl fld="4" item="134"/>
          <tpl fld="2" item="1"/>
          <tpl fld="7" item="0"/>
          <tpl hier="51" item="4294967295"/>
        </tpls>
      </n>
      <n v="-4121000" in="0" fc="00000080">
        <tpls c="5">
          <tpl fld="9" item="1"/>
          <tpl fld="6" item="13"/>
          <tpl fld="2" item="1"/>
          <tpl fld="7" item="0"/>
          <tpl hier="51" item="4294967295"/>
        </tpls>
      </n>
      <n v="2484915278" in="0" bc="00B4F0FF" fc="00008000">
        <tpls c="5">
          <tpl fld="1" item="20"/>
          <tpl fld="6" item="13"/>
          <tpl fld="2" item="1"/>
          <tpl fld="7" item="0"/>
          <tpl hier="51" item="4294967295"/>
        </tpls>
      </n>
      <n v="1.718454409207466E-2" in="1" bc="00B4F0FF" fc="00008000">
        <tpls c="5">
          <tpl fld="1" item="24"/>
          <tpl fld="4" item="98"/>
          <tpl fld="2" item="1"/>
          <tpl fld="7" item="0"/>
          <tpl hier="51" item="4294967295"/>
        </tpls>
      </n>
      <n v="0.87015297080337639" in="2" bc="00B4F0FF" fc="00008000">
        <tpls c="5">
          <tpl fld="1" item="9"/>
          <tpl fld="4" item="19"/>
          <tpl fld="2" item="1"/>
          <tpl fld="7" item="0"/>
          <tpl hier="51" item="4294967295"/>
        </tpls>
      </n>
      <n v="0.15036020306600612" bc="00B4F0FF" fc="00008000">
        <tpls c="5">
          <tpl fld="1" item="27"/>
          <tpl fld="13" item="12"/>
          <tpl fld="2" item="1"/>
          <tpl fld="7" item="0"/>
          <tpl hier="51" item="4294967295"/>
        </tpls>
      </n>
      <n v="31647.361908999999" in="3" bc="00B4F0FF" fc="00008000">
        <tpls c="6">
          <tpl fld="1" item="3"/>
          <tpl fld="6" item="13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9"/>
          <tpl fld="2" item="1"/>
          <tpl fld="7" item="0"/>
          <tpl hier="51" item="4294967295"/>
        </tpls>
      </m>
      <n v="6759318.2699999996" in="0" bc="00B4F0FF" fc="00008000">
        <tpls c="5">
          <tpl fld="1" item="20"/>
          <tpl fld="4" item="9"/>
          <tpl fld="2" item="1"/>
          <tpl fld="7" item="0"/>
          <tpl hier="51" item="4294967295"/>
        </tpls>
      </n>
      <n v="42366699" in="0" bc="00B4F0FF" fc="00008000">
        <tpls c="5">
          <tpl fld="1" item="4"/>
          <tpl fld="4" item="46"/>
          <tpl fld="2" item="1"/>
          <tpl fld="7" item="0"/>
          <tpl hier="51" item="4294967295"/>
        </tpls>
      </n>
      <n v="0.30843346525316423" in="0" bc="00B4F0FF" fc="00008000">
        <tpls c="5">
          <tpl fld="1" item="7"/>
          <tpl fld="4" item="116"/>
          <tpl fld="2" item="1"/>
          <tpl fld="7" item="0"/>
          <tpl hier="51" item="4294967295"/>
        </tpls>
      </n>
      <m in="0" fc="00404040">
        <tpls c="5">
          <tpl fld="9" item="2"/>
          <tpl fld="4" item="28"/>
          <tpl fld="2" item="1"/>
          <tpl fld="7" item="0"/>
          <tpl hier="51" item="4294967295"/>
        </tpls>
      </m>
      <m in="0" fc="00404040">
        <tpls c="5">
          <tpl fld="9" item="1"/>
          <tpl fld="4" item="75"/>
          <tpl fld="2" item="1"/>
          <tpl fld="7" item="0"/>
          <tpl hier="51" item="4294967295"/>
        </tpls>
      </m>
      <n v="39961493.850000001" in="0" bc="00B4F0FF" fc="00008000">
        <tpls c="5">
          <tpl fld="1" item="20"/>
          <tpl fld="4" item="75"/>
          <tpl fld="2" item="1"/>
          <tpl fld="7" item="0"/>
          <tpl hier="51" item="4294967295"/>
        </tpls>
      </n>
      <e v="#NUM!" bc="00B4F0FF" fc="00404040">
        <tpls c="5">
          <tpl fld="1" item="22"/>
          <tpl fld="4" item="121"/>
          <tpl fld="2" item="1"/>
          <tpl fld="7" item="0"/>
          <tpl hier="51" item="4294967295"/>
        </tpls>
      </e>
      <m in="0" fc="00404040">
        <tpls c="5">
          <tpl fld="9" item="0"/>
          <tpl fld="4" item="74"/>
          <tpl fld="2" item="1"/>
          <tpl fld="7" item="1"/>
          <tpl hier="51" item="4294967295"/>
        </tpls>
      </m>
      <n v="983231" in="0" bc="00B4F0FF" fc="00008000">
        <tpls c="5">
          <tpl fld="1" item="13"/>
          <tpl fld="4" item="74"/>
          <tpl fld="2" item="1"/>
          <tpl fld="7" item="1"/>
          <tpl hier="51" item="4294967295"/>
        </tpls>
      </n>
      <n v="0.19860404961176895" in="2" bc="00B4F0FF" fc="00008000">
        <tpls c="5">
          <tpl fld="1" item="9"/>
          <tpl fld="13" item="21"/>
          <tpl fld="2" item="1"/>
          <tpl fld="7" item="0"/>
          <tpl hier="51" item="4294967295"/>
        </tpls>
      </n>
      <n v="73011000" in="0" fc="00008000">
        <tpls c="5">
          <tpl fld="15" item="0"/>
          <tpl fld="6" item="13"/>
          <tpl fld="2" item="1"/>
          <tpl fld="7" item="1"/>
          <tpl hier="51" item="4294967295"/>
        </tpls>
      </n>
      <n v="312119519" in="0" bc="00B4F0FF" fc="00008000">
        <tpls c="5">
          <tpl fld="1" item="13"/>
          <tpl fld="6" item="13"/>
          <tpl fld="2" item="1"/>
          <tpl fld="7" item="1"/>
          <tpl hier="51" item="4294967295"/>
        </tpls>
      </n>
      <n v="111.642432" in="3" bc="00B4F0FF" fc="00008000">
        <tpls c="6">
          <tpl fld="1" item="3"/>
          <tpl fld="4" item="10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35"/>
          <tpl fld="2" item="1"/>
          <tpl fld="7" item="1"/>
          <tpl hier="51" item="4294967295"/>
        </tpls>
      </m>
      <n v="1484003" in="0" bc="00B4F0FF" fc="00008000">
        <tpls c="5">
          <tpl fld="1" item="13"/>
          <tpl fld="4" item="135"/>
          <tpl fld="2" item="1"/>
          <tpl fld="7" item="1"/>
          <tpl hier="51" item="4294967295"/>
        </tpls>
      </n>
      <n v="515807952" in="0" bc="00B4F0FF" fc="00008000">
        <tpls c="5">
          <tpl fld="1" item="4"/>
          <tpl fld="4" item="64"/>
          <tpl fld="2" item="1"/>
          <tpl fld="7" item="0"/>
          <tpl hier="51" item="4294967295"/>
        </tpls>
      </n>
      <n v="0.41412308702007694" in="0" bc="00B4F0FF" fc="00008000">
        <tpls c="5">
          <tpl fld="1" item="7"/>
          <tpl fld="4" item="66"/>
          <tpl fld="2" item="1"/>
          <tpl fld="7" item="0"/>
          <tpl hier="51" item="4294967295"/>
        </tpls>
      </n>
      <n v="0.27738898945450552" in="2" bc="00B4F0FF" fc="00008000">
        <tpls c="5">
          <tpl fld="1" item="9"/>
          <tpl fld="12" item="0"/>
          <tpl fld="2" item="1"/>
          <tpl fld="7" item="0"/>
          <tpl hier="51" item="4294967295"/>
        </tpls>
      </n>
      <m in="0" fc="00404040">
        <tpls c="5">
          <tpl fld="9" item="1"/>
          <tpl fld="4" item="68"/>
          <tpl fld="2" item="1"/>
          <tpl fld="7" item="0"/>
          <tpl hier="51" item="4294967295"/>
        </tpls>
      </m>
      <n v="20586057.02" in="0" bc="00B4F0FF" fc="00008000">
        <tpls c="5">
          <tpl fld="1" item="20"/>
          <tpl fld="4" item="68"/>
          <tpl fld="2" item="1"/>
          <tpl fld="7" item="0"/>
          <tpl hier="51" item="4294967295"/>
        </tpls>
      </n>
      <n v="35.924356000000003" in="3" bc="00B4F0FF" fc="00008000">
        <tpls c="6">
          <tpl fld="1" item="3"/>
          <tpl fld="4" item="106"/>
          <tpl fld="2" item="1"/>
          <tpl fld="23" item="0"/>
          <tpl fld="7" item="0"/>
          <tpl hier="51" item="4294967295"/>
        </tpls>
      </n>
      <n v="0.35413014230922868" in="2" bc="00B4F0FF" fc="00008000">
        <tpls c="5">
          <tpl fld="1" item="8"/>
          <tpl fld="4" item="11"/>
          <tpl fld="2" item="1"/>
          <tpl fld="7" item="0"/>
          <tpl hier="51" item="4294967295"/>
        </tpls>
      </n>
      <m in="0" fc="00404040">
        <tpls c="5">
          <tpl fld="15" item="0"/>
          <tpl fld="4" item="85"/>
          <tpl fld="2" item="1"/>
          <tpl fld="7" item="1"/>
          <tpl hier="51" item="4294967295"/>
        </tpls>
      </m>
      <n v="1990349" in="0" bc="00B4F0FF" fc="00008000">
        <tpls c="5">
          <tpl fld="1" item="13"/>
          <tpl fld="4" item="85"/>
          <tpl fld="2" item="1"/>
          <tpl fld="7" item="1"/>
          <tpl hier="51" item="4294967295"/>
        </tpls>
      </n>
      <m in="0" fc="00404040">
        <tpls c="5">
          <tpl fld="9" item="0"/>
          <tpl fld="4" item="122"/>
          <tpl fld="2" item="1"/>
          <tpl fld="7" item="1"/>
          <tpl hier="51" item="4294967295"/>
        </tpls>
      </m>
      <n v="752840" in="0" bc="00B4F0FF" fc="00008000">
        <tpls c="5">
          <tpl fld="1" item="13"/>
          <tpl fld="4" item="122"/>
          <tpl fld="2" item="1"/>
          <tpl fld="7" item="1"/>
          <tpl hier="51" item="4294967295"/>
        </tpls>
      </n>
      <m in="0" fc="00404040">
        <tpls c="5">
          <tpl fld="9" item="1"/>
          <tpl fld="5" item="3"/>
          <tpl fld="2" item="1"/>
          <tpl fld="7" item="0"/>
          <tpl hier="51" item="4294967295"/>
        </tpls>
      </m>
      <n v="193418111" in="0" bc="00B4F0FF" fc="00008000">
        <tpls c="5">
          <tpl fld="1" item="20"/>
          <tpl fld="5" item="3"/>
          <tpl fld="2" item="1"/>
          <tpl fld="7" item="0"/>
          <tpl hier="51" item="4294967295"/>
        </tpls>
      </n>
      <n v="0.50207909543631812" in="0" bc="00B4F0FF" fc="00008000">
        <tpls c="5">
          <tpl fld="1" item="7"/>
          <tpl fld="4" item="14"/>
          <tpl fld="2" item="1"/>
          <tpl fld="7" item="0"/>
          <tpl hier="51" item="4294967295"/>
        </tpls>
      </n>
      <n v="1.4192708485270357E-2" in="1" bc="00B4F0FF" fc="00008000">
        <tpls c="5">
          <tpl fld="1" item="24"/>
          <tpl fld="4" item="33"/>
          <tpl fld="2" item="1"/>
          <tpl fld="7" item="0"/>
          <tpl hier="51" item="4294967295"/>
        </tpls>
      </n>
      <n v="0.12758417484411236" in="2" bc="00B4F0FF" fc="00008000">
        <tpls c="5">
          <tpl fld="1" item="8"/>
          <tpl fld="13" item="25"/>
          <tpl fld="2" item="1"/>
          <tpl fld="7" item="0"/>
          <tpl hier="51" item="4294967295"/>
        </tpls>
      </n>
      <n v="6.5932778773282481E-3" bc="00B4F0FF" fc="00008000">
        <tpls c="5">
          <tpl fld="1" item="26"/>
          <tpl fld="4" item="19"/>
          <tpl fld="2" item="1"/>
          <tpl fld="7" item="0"/>
          <tpl hier="51" item="4294967295"/>
        </tpls>
      </n>
      <n v="9.6301457240170942E-3" in="1" bc="00B4F0FF" fc="00008000">
        <tpls c="5">
          <tpl fld="1" item="24"/>
          <tpl fld="4" item="12"/>
          <tpl fld="2" item="1"/>
          <tpl fld="7" item="0"/>
          <tpl hier="51" item="4294967295"/>
        </tpls>
      </n>
      <m in="0" fc="00404040">
        <tpls c="5">
          <tpl fld="15" item="0"/>
          <tpl fld="4" item="44"/>
          <tpl fld="2" item="1"/>
          <tpl fld="7" item="1"/>
          <tpl hier="51" item="4294967295"/>
        </tpls>
      </m>
      <n v="1304607" in="0" bc="00B4F0FF" fc="00008000">
        <tpls c="5">
          <tpl fld="1" item="13"/>
          <tpl fld="4" item="44"/>
          <tpl fld="2" item="1"/>
          <tpl fld="7" item="1"/>
          <tpl hier="51" item="4294967295"/>
        </tpls>
      </n>
      <n v="1.7126909904612953E-2" in="1" bc="00B4F0FF" fc="00008000">
        <tpls c="5">
          <tpl fld="1" item="24"/>
          <tpl fld="13" item="19"/>
          <tpl fld="2" item="1"/>
          <tpl fld="7" item="0"/>
          <tpl hier="51" item="4294967295"/>
        </tpls>
      </n>
      <m in="0" fc="00404040">
        <tpls c="5">
          <tpl fld="9" item="2"/>
          <tpl fld="4" item="67"/>
          <tpl fld="2" item="1"/>
          <tpl fld="7" item="0"/>
          <tpl hier="51" item="4294967295"/>
        </tpls>
      </m>
      <n v="28990663.07" in="0" bc="00B4F0FF" fc="00008000">
        <tpls c="5">
          <tpl fld="1" item="20"/>
          <tpl fld="4" item="67"/>
          <tpl fld="2" item="1"/>
          <tpl fld="7" item="0"/>
          <tpl hier="51" item="4294967295"/>
        </tpls>
      </n>
      <m in="0" fc="00404040">
        <tpls c="5">
          <tpl fld="9" item="2"/>
          <tpl fld="4" item="128"/>
          <tpl fld="2" item="1"/>
          <tpl fld="7" item="0"/>
          <tpl hier="51" item="4294967295"/>
        </tpls>
      </m>
      <n v="37201534.82" in="0" bc="00B4F0FF" fc="00008000">
        <tpls c="5">
          <tpl fld="1" item="20"/>
          <tpl fld="4" item="128"/>
          <tpl fld="2" item="1"/>
          <tpl fld="7" item="0"/>
          <tpl hier="51" item="4294967295"/>
        </tpls>
      </n>
      <m in="0" fc="00404040">
        <tpls c="5">
          <tpl fld="9" item="2"/>
          <tpl fld="13" item="12"/>
          <tpl fld="2" item="1"/>
          <tpl fld="7" item="0"/>
          <tpl hier="51" item="4294967295"/>
        </tpls>
      </m>
      <n v="11473642" in="0" bc="00B4F0FF" fc="00008000">
        <tpls c="5">
          <tpl fld="1" item="20"/>
          <tpl fld="13" item="12"/>
          <tpl fld="2" item="1"/>
          <tpl fld="7" item="0"/>
          <tpl hier="51" item="4294967295"/>
        </tpls>
      </n>
      <n v="0.50500648310963359" in="2" bc="00B4F0FF" fc="00008000">
        <tpls c="5">
          <tpl fld="1" item="8"/>
          <tpl fld="4" item="26"/>
          <tpl fld="2" item="1"/>
          <tpl fld="7" item="0"/>
          <tpl hier="51" item="4294967295"/>
        </tpls>
      </n>
      <n v="-18646" in="0" bc="00B4F0FF" fc="00000080">
        <tpls c="5">
          <tpl fld="1" item="19"/>
          <tpl fld="4" item="93"/>
          <tpl fld="2" item="1"/>
          <tpl fld="7" item="1"/>
          <tpl hier="51" item="4294967295"/>
        </tpls>
      </n>
      <n v="745685491" in="0" bc="00B4F0FF" fc="00008000">
        <tpls c="5">
          <tpl fld="1" item="4"/>
          <tpl fld="4" item="93"/>
          <tpl fld="2" item="1"/>
          <tpl fld="7" item="1"/>
          <tpl hier="51" item="4294967295"/>
        </tpls>
      </n>
      <n v="-228470" in="0" bc="00B4F0FF" fc="00000080">
        <tpls c="5">
          <tpl fld="1" item="19"/>
          <tpl fld="4" item="35"/>
          <tpl fld="2" item="1"/>
          <tpl fld="7" item="1"/>
          <tpl hier="51" item="4294967295"/>
        </tpls>
      </n>
      <n v="164836899" in="0" bc="00B4F0FF" fc="00008000">
        <tpls c="5">
          <tpl fld="1" item="4"/>
          <tpl fld="4" item="35"/>
          <tpl fld="2" item="1"/>
          <tpl fld="7" item="1"/>
          <tpl hier="51" item="4294967295"/>
        </tpls>
      </n>
      <n v="67.595488000000003" in="3" bc="00B4F0FF" fc="00008000">
        <tpls c="6">
          <tpl fld="1" item="3"/>
          <tpl fld="4" item="73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35"/>
          <tpl fld="2" item="1"/>
          <tpl fld="7" item="1"/>
          <tpl hier="51" item="4294967295"/>
        </tpls>
      </m>
      <n v="90953321" in="0" bc="00B4F0FF" fc="00008000">
        <tpls c="5">
          <tpl fld="1" item="5"/>
          <tpl fld="13" item="20"/>
          <tpl fld="2" item="1"/>
          <tpl fld="7" item="0"/>
          <tpl hier="51" item="4294967295"/>
        </tpls>
      </n>
      <n v="139505309" in="0" bc="00B4F0FF" fc="00008000">
        <tpls c="5">
          <tpl fld="1" item="4"/>
          <tpl fld="4" item="42"/>
          <tpl fld="2" item="1"/>
          <tpl fld="7" item="0"/>
          <tpl hier="51" item="4294967295"/>
        </tpls>
      </n>
      <n v="37300" in="0" bc="00B4F0FF" fc="00008000">
        <tpls c="5">
          <tpl fld="1" item="19"/>
          <tpl fld="4" item="60"/>
          <tpl fld="2" item="1"/>
          <tpl fld="7" item="1"/>
          <tpl hier="51" item="4294967295"/>
        </tpls>
      </n>
      <n v="89696880" in="0" bc="00B4F0FF" fc="00008000">
        <tpls c="5">
          <tpl fld="1" item="4"/>
          <tpl fld="4" item="60"/>
          <tpl fld="2" item="1"/>
          <tpl fld="7" item="1"/>
          <tpl hier="51" item="4294967295"/>
        </tpls>
      </n>
      <n v="0.3418585787223743" in="0" bc="00B4F0FF" fc="00008000">
        <tpls c="5">
          <tpl fld="1" item="7"/>
          <tpl fld="4" item="106"/>
          <tpl fld="2" item="1"/>
          <tpl fld="7" item="0"/>
          <tpl hier="51" item="4294967295"/>
        </tpls>
      </n>
      <m in="0" fc="00404040">
        <tpls c="5">
          <tpl fld="9" item="2"/>
          <tpl fld="4" item="51"/>
          <tpl fld="2" item="1"/>
          <tpl fld="7" item="0"/>
          <tpl hier="51" item="4294967295"/>
        </tpls>
      </m>
      <n v="14871563.41" in="0" bc="00B4F0FF" fc="00008000">
        <tpls c="5">
          <tpl fld="1" item="20"/>
          <tpl fld="4" item="51"/>
          <tpl fld="2" item="1"/>
          <tpl fld="7" item="0"/>
          <tpl hier="51" item="4294967295"/>
        </tpls>
      </n>
      <n v="57156940" in="0" bc="00B4F0FF" fc="00008000">
        <tpls c="5">
          <tpl fld="1" item="4"/>
          <tpl fld="4" item="63"/>
          <tpl fld="2" item="1"/>
          <tpl fld="7" item="0"/>
          <tpl hier="51" item="4294967295"/>
        </tpls>
      </n>
      <n v="96841709" in="0" bc="00B4F0FF" fc="00008000">
        <tpls c="5">
          <tpl fld="1" item="5"/>
          <tpl fld="4" item="20"/>
          <tpl fld="2" item="1"/>
          <tpl fld="7" item="0"/>
          <tpl hier="51" item="4294967295"/>
        </tpls>
      </n>
      <n v="57536525" in="0" bc="00B4F0FF" fc="00008000">
        <tpls c="5">
          <tpl fld="1" item="5"/>
          <tpl fld="4" item="141"/>
          <tpl fld="2" item="1"/>
          <tpl fld="7" item="0"/>
          <tpl hier="51" item="4294967295"/>
        </tpls>
      </n>
      <n v="2.0308896987220357E-2" in="1" bc="00B4F0FF" fc="00008000">
        <tpls c="5">
          <tpl fld="1" item="24"/>
          <tpl fld="13" item="13"/>
          <tpl fld="2" item="1"/>
          <tpl fld="7" item="0"/>
          <tpl hier="51" item="4294967295"/>
        </tpls>
      </n>
      <m in="0" fc="00404040">
        <tpls c="5">
          <tpl fld="9" item="0"/>
          <tpl fld="13" item="16"/>
          <tpl fld="2" item="1"/>
          <tpl fld="7" item="1"/>
          <tpl hier="51" item="4294967295"/>
        </tpls>
      </m>
      <m in="0" bc="00B4F0FF" fc="00404040">
        <tpls c="5">
          <tpl fld="1" item="13"/>
          <tpl fld="13" item="16"/>
          <tpl fld="2" item="1"/>
          <tpl fld="7" item="1"/>
          <tpl hier="51" item="4294967295"/>
        </tpls>
      </m>
      <m in="0" fc="00404040">
        <tpls c="5">
          <tpl fld="9" item="2"/>
          <tpl fld="4" item="1"/>
          <tpl fld="2" item="1"/>
          <tpl fld="7" item="0"/>
          <tpl hier="51" item="4294967295"/>
        </tpls>
      </m>
      <n v="27833957.09" in="0" bc="00B4F0FF" fc="00008000">
        <tpls c="5">
          <tpl fld="1" item="20"/>
          <tpl fld="4" item="1"/>
          <tpl fld="2" item="1"/>
          <tpl fld="7" item="0"/>
          <tpl hier="51" item="4294967295"/>
        </tpls>
      </n>
      <n v="0.33566958943741504" in="0" bc="00B4F0FF" fc="00008000">
        <tpls c="5">
          <tpl fld="1" item="7"/>
          <tpl fld="4" item="32"/>
          <tpl fld="2" item="1"/>
          <tpl fld="7" item="0"/>
          <tpl hier="51" item="4294967295"/>
        </tpls>
      </n>
      <m in="0" fc="00404040">
        <tpls c="5">
          <tpl fld="9" item="2"/>
          <tpl fld="4" item="96"/>
          <tpl fld="2" item="1"/>
          <tpl fld="7" item="0"/>
          <tpl hier="51" item="4294967295"/>
        </tpls>
      </m>
      <n v="26962305.550000001" in="0" bc="00B4F0FF" fc="00008000">
        <tpls c="5">
          <tpl fld="1" item="20"/>
          <tpl fld="4" item="96"/>
          <tpl fld="2" item="1"/>
          <tpl fld="7" item="0"/>
          <tpl hier="51" item="4294967295"/>
        </tpls>
      </n>
      <n v="2610000" in="0" fc="00008000">
        <tpls c="5">
          <tpl fld="9" item="2"/>
          <tpl fld="6" item="13"/>
          <tpl fld="2" item="1"/>
          <tpl fld="7" item="0"/>
          <tpl hier="51" item="4294967295"/>
        </tpls>
      </n>
      <m in="0" fc="00404040">
        <tpls c="5">
          <tpl fld="9" item="2"/>
          <tpl fld="4" item="31"/>
          <tpl fld="2" item="1"/>
          <tpl fld="7" item="0"/>
          <tpl hier="51" item="4294967295"/>
        </tpls>
      </m>
      <n v="6618127.0300000003" in="0" bc="00B4F0FF" fc="00008000">
        <tpls c="5">
          <tpl fld="1" item="20"/>
          <tpl fld="4" item="31"/>
          <tpl fld="2" item="1"/>
          <tpl fld="7" item="0"/>
          <tpl hier="51" item="4294967295"/>
        </tpls>
      </n>
      <n v="0" in="0" bc="00B4F0FF" fc="00404040">
        <tpls c="5">
          <tpl fld="1" item="19"/>
          <tpl fld="5" item="2"/>
          <tpl fld="2" item="1"/>
          <tpl fld="7" item="1"/>
          <tpl hier="51" item="4294967295"/>
        </tpls>
      </n>
      <n v="19347047492" in="0" bc="00B4F0FF" fc="00008000">
        <tpls c="5">
          <tpl fld="1" item="4"/>
          <tpl fld="5" item="2"/>
          <tpl fld="2" item="1"/>
          <tpl fld="7" item="1"/>
          <tpl hier="51" item="4294967295"/>
        </tpls>
      </n>
      <m in="0" fc="00404040">
        <tpls c="5">
          <tpl fld="9" item="0"/>
          <tpl fld="4" item="5"/>
          <tpl fld="2" item="1"/>
          <tpl fld="7" item="1"/>
          <tpl hier="51" item="4294967295"/>
        </tpls>
      </m>
      <n v="0.31061369687748158" in="2" bc="00B4F0FF" fc="00008000">
        <tpls c="5">
          <tpl fld="1" item="9"/>
          <tpl fld="4" item="49"/>
          <tpl fld="2" item="1"/>
          <tpl fld="7" item="0"/>
          <tpl hier="51" item="4294967295"/>
        </tpls>
      </n>
      <n v="7.9149195350351351E-2" bc="00B4F0FF" fc="00008000">
        <tpls c="5">
          <tpl fld="1" item="22"/>
          <tpl fld="4" item="50"/>
          <tpl fld="2" item="1"/>
          <tpl fld="7" item="0"/>
          <tpl hier="51" item="4294967295"/>
        </tpls>
      </n>
      <n v="2.7710749378216579E-2" bc="00B4F0FF" fc="00008000">
        <tpls c="5">
          <tpl fld="1" item="26"/>
          <tpl fld="13" item="5"/>
          <tpl fld="2" item="1"/>
          <tpl fld="7" item="0"/>
          <tpl hier="51" item="4294967295"/>
        </tpls>
      </n>
      <n v="46260480" in="0" bc="00B4F0FF" fc="00008000">
        <tpls c="5">
          <tpl fld="1" item="5"/>
          <tpl fld="13" item="2"/>
          <tpl fld="2" item="1"/>
          <tpl fld="7" item="0"/>
          <tpl hier="51" item="4294967295"/>
        </tpls>
      </n>
      <m in="0" fc="00404040">
        <tpls c="5">
          <tpl fld="9" item="2"/>
          <tpl fld="4" item="74"/>
          <tpl fld="2" item="1"/>
          <tpl fld="7" item="0"/>
          <tpl hier="51" item="4294967295"/>
        </tpls>
      </m>
      <n v="7901445.9000000004" in="0" bc="00B4F0FF" fc="00008000">
        <tpls c="5">
          <tpl fld="1" item="20"/>
          <tpl fld="4" item="74"/>
          <tpl fld="2" item="1"/>
          <tpl fld="7" item="0"/>
          <tpl hier="51" item="4294967295"/>
        </tpls>
      </n>
      <n v="0.2577169780295363" bc="00B4F0FF" fc="00008000">
        <tpls c="5">
          <tpl fld="1" item="27"/>
          <tpl fld="4" item="121"/>
          <tpl fld="2" item="1"/>
          <tpl fld="7" item="0"/>
          <tpl hier="51" item="4294967295"/>
        </tpls>
      </n>
      <n v="0.12389622079962984" bc="00B4F0FF" fc="00008000">
        <tpls c="5">
          <tpl fld="1" item="27"/>
          <tpl fld="13" item="8"/>
          <tpl fld="2" item="1"/>
          <tpl fld="7" item="0"/>
          <tpl hier="51" item="4294967295"/>
        </tpls>
      </n>
      <m in="0" fc="00404040">
        <tpls c="5">
          <tpl fld="9" item="1"/>
          <tpl fld="4" item="84"/>
          <tpl fld="2" item="1"/>
          <tpl fld="7" item="0"/>
          <tpl hier="51" item="4294967295"/>
        </tpls>
      </m>
      <n v="56011675.619999997" in="0" bc="00B4F0FF" fc="00008000">
        <tpls c="5">
          <tpl fld="1" item="20"/>
          <tpl fld="4" item="84"/>
          <tpl fld="2" item="1"/>
          <tpl fld="7" item="0"/>
          <tpl hier="51" item="4294967295"/>
        </tpls>
      </n>
      <n v="0.42539597400917623" in="2" bc="00B4F0FF" fc="00008000">
        <tpls c="5">
          <tpl fld="1" item="9"/>
          <tpl fld="4" item="61"/>
          <tpl fld="2" item="1"/>
          <tpl fld="7" item="0"/>
          <tpl hier="51" item="4294967295"/>
        </tpls>
      </n>
      <n v="36322182" in="0" bc="00B4F0FF" fc="00008000">
        <tpls c="5">
          <tpl fld="1" item="4"/>
          <tpl fld="4" item="19"/>
          <tpl fld="2" item="1"/>
          <tpl fld="7" item="0"/>
          <tpl hier="51" item="4294967295"/>
        </tpls>
      </n>
      <n v="0.46207852664162907" in="2" bc="00B4F0FF" fc="00008000">
        <tpls c="5">
          <tpl fld="1" item="9"/>
          <tpl fld="4" item="40"/>
          <tpl fld="2" item="1"/>
          <tpl fld="7" item="0"/>
          <tpl hier="51" item="4294967295"/>
        </tpls>
      </n>
      <n v="0.20684600389465571" in="2" bc="00B4F0FF" fc="00008000">
        <tpls c="5">
          <tpl fld="1" item="9"/>
          <tpl fld="13" item="22"/>
          <tpl fld="2" item="1"/>
          <tpl fld="7" item="0"/>
          <tpl hier="51" item="4294967295"/>
        </tpls>
      </n>
      <m in="0" fc="00404040">
        <tpls c="5">
          <tpl fld="9" item="1"/>
          <tpl fld="4" item="70"/>
          <tpl fld="2" item="1"/>
          <tpl fld="7" item="0"/>
          <tpl hier="51" item="4294967295"/>
        </tpls>
      </m>
      <n v="10824961.109999999" in="0" bc="00B4F0FF" fc="00008000">
        <tpls c="5">
          <tpl fld="1" item="20"/>
          <tpl fld="4" item="70"/>
          <tpl fld="2" item="1"/>
          <tpl fld="7" item="0"/>
          <tpl hier="51" item="4294967295"/>
        </tpls>
      </n>
      <n v="26787782" in="0" bc="00B4F0FF" fc="00008000">
        <tpls c="5">
          <tpl fld="1" item="4"/>
          <tpl fld="4" item="12"/>
          <tpl fld="2" item="1"/>
          <tpl fld="7" item="0"/>
          <tpl hier="51" item="4294967295"/>
        </tpls>
      </n>
      <n v="86.313068999999999" in="3" bc="00B4F0FF" fc="00008000">
        <tpls c="6">
          <tpl fld="1" item="3"/>
          <tpl fld="4" item="61"/>
          <tpl fld="2" item="1"/>
          <tpl fld="23" item="0"/>
          <tpl fld="7" item="0"/>
          <tpl hier="51" item="4294967295"/>
        </tpls>
      </n>
      <n v="2.1549491385119385E-2" bc="00B4F0FF" fc="00008000">
        <tpls c="5">
          <tpl fld="1" item="26"/>
          <tpl fld="4" item="130"/>
          <tpl fld="2" item="1"/>
          <tpl fld="7" item="0"/>
          <tpl hier="51" item="4294967295"/>
        </tpls>
      </n>
      <n v="0.43490574645849939" in="2" bc="00B4F0FF" fc="00008000">
        <tpls c="5">
          <tpl fld="1" item="8"/>
          <tpl fld="4" item="140"/>
          <tpl fld="2" item="1"/>
          <tpl fld="7" item="0"/>
          <tpl hier="51" item="4294967295"/>
        </tpls>
      </n>
      <m in="0" fc="00404040">
        <tpls c="5">
          <tpl fld="9" item="1"/>
          <tpl fld="4" item="136"/>
          <tpl fld="2" item="1"/>
          <tpl fld="7" item="0"/>
          <tpl hier="51" item="4294967295"/>
        </tpls>
      </m>
      <n v="15939000.41" in="0" bc="00B4F0FF" fc="00008000">
        <tpls c="5">
          <tpl fld="1" item="20"/>
          <tpl fld="4" item="136"/>
          <tpl fld="2" item="1"/>
          <tpl fld="7" item="0"/>
          <tpl hier="51" item="4294967295"/>
        </tpls>
      </n>
      <m in="0" fc="00404040">
        <tpls c="5">
          <tpl fld="9" item="0"/>
          <tpl fld="4" item="58"/>
          <tpl fld="2" item="1"/>
          <tpl fld="7" item="1"/>
          <tpl hier="51" item="4294967295"/>
        </tpls>
      </m>
      <n v="5619303" in="0" bc="00B4F0FF" fc="00008000">
        <tpls c="5">
          <tpl fld="1" item="13"/>
          <tpl fld="4" item="58"/>
          <tpl fld="2" item="1"/>
          <tpl fld="7" item="1"/>
          <tpl hier="51" item="4294967295"/>
        </tpls>
      </n>
      <n v="24493888" in="0" bc="00B4F0FF" fc="00008000">
        <tpls c="5">
          <tpl fld="1" item="5"/>
          <tpl fld="4" item="12"/>
          <tpl fld="2" item="1"/>
          <tpl fld="7" item="0"/>
          <tpl hier="51" item="4294967295"/>
        </tpls>
      </n>
      <m in="0" fc="00404040">
        <tpls c="5">
          <tpl fld="9" item="2"/>
          <tpl fld="4" item="125"/>
          <tpl fld="2" item="1"/>
          <tpl fld="7" item="0"/>
          <tpl hier="51" item="4294967295"/>
        </tpls>
      </m>
      <n v="12134254.66" in="0" bc="00B4F0FF" fc="00008000">
        <tpls c="5">
          <tpl fld="1" item="20"/>
          <tpl fld="4" item="125"/>
          <tpl fld="2" item="1"/>
          <tpl fld="7" item="0"/>
          <tpl hier="51" item="4294967295"/>
        </tpls>
      </n>
      <n v="0.40840051025718033" in="0" bc="00B4F0FF" fc="00008000">
        <tpls c="5">
          <tpl fld="1" item="7"/>
          <tpl fld="4" item="45"/>
          <tpl fld="2" item="1"/>
          <tpl fld="7" item="0"/>
          <tpl hier="51" item="4294967295"/>
        </tpls>
      </n>
      <n v="-30843" in="0" bc="00B4F0FF" fc="00000080">
        <tpls c="5">
          <tpl fld="1" item="19"/>
          <tpl fld="4" item="33"/>
          <tpl fld="2" item="1"/>
          <tpl fld="7" item="1"/>
          <tpl hier="51" item="4294967295"/>
        </tpls>
      </n>
      <n v="43787386" in="0" bc="00B4F0FF" fc="00008000">
        <tpls c="5">
          <tpl fld="1" item="4"/>
          <tpl fld="4" item="33"/>
          <tpl fld="2" item="1"/>
          <tpl fld="7" item="1"/>
          <tpl hier="51" item="4294967295"/>
        </tpls>
      </n>
      <m in="0" fc="00404040">
        <tpls c="5">
          <tpl fld="9" item="2"/>
          <tpl fld="4" item="98"/>
          <tpl fld="2" item="1"/>
          <tpl fld="7" item="0"/>
          <tpl hier="51" item="4294967295"/>
        </tpls>
      </m>
      <n v="59837558" in="0" bc="00B4F0FF" fc="00008000">
        <tpls c="5">
          <tpl fld="1" item="5"/>
          <tpl fld="4" item="61"/>
          <tpl fld="2" item="1"/>
          <tpl fld="7" item="0"/>
          <tpl hier="51" item="4294967295"/>
        </tpls>
      </n>
      <n v="0.44785797787130133" in="2" bc="00B4F0FF" fc="00008000">
        <tpls c="5">
          <tpl fld="1" item="8"/>
          <tpl fld="4" item="81"/>
          <tpl fld="2" item="1"/>
          <tpl fld="7" item="0"/>
          <tpl hier="51" item="4294967295"/>
        </tpls>
      </n>
      <n v="0.58359212345355149" in="2" bc="00B4F0FF" fc="00008000">
        <tpls c="5">
          <tpl fld="1" item="9"/>
          <tpl fld="4" item="73"/>
          <tpl fld="2" item="1"/>
          <tpl fld="7" item="0"/>
          <tpl hier="51" item="4294967295"/>
        </tpls>
      </n>
      <n v="0.60752692225731808" in="2" bc="00B4F0FF" fc="00008000">
        <tpls c="5">
          <tpl fld="1" item="9"/>
          <tpl fld="4" item="129"/>
          <tpl fld="2" item="1"/>
          <tpl fld="7" item="0"/>
          <tpl hier="51" item="4294967295"/>
        </tpls>
      </n>
      <n v="848952" in="0" bc="00B4F0FF" fc="00008000">
        <tpls c="5">
          <tpl fld="1" item="19"/>
          <tpl fld="5" item="3"/>
          <tpl fld="2" item="1"/>
          <tpl fld="7" item="1"/>
          <tpl hier="51" item="4294967295"/>
        </tpls>
      </n>
      <n v="386475051" in="0" bc="00B4F0FF" fc="00008000">
        <tpls c="5">
          <tpl fld="1" item="4"/>
          <tpl fld="5" item="3"/>
          <tpl fld="2" item="1"/>
          <tpl fld="7" item="1"/>
          <tpl hier="51" item="4294967295"/>
        </tpls>
      </n>
      <n v="54617067" in="0" bc="00B4F0FF" fc="00008000">
        <tpls c="5">
          <tpl fld="1" item="4"/>
          <tpl fld="4" item="117"/>
          <tpl fld="2" item="1"/>
          <tpl fld="7" item="0"/>
          <tpl hier="51" item="4294967295"/>
        </tpls>
      </n>
      <n v="0.5659874395281731" in="2" bc="00B4F0FF" fc="00008000">
        <tpls c="5">
          <tpl fld="1" item="9"/>
          <tpl fld="4" item="119"/>
          <tpl fld="2" item="1"/>
          <tpl fld="7" item="0"/>
          <tpl hier="51" item="4294967295"/>
        </tpls>
      </n>
      <n v="38319348" in="0" bc="00B4F0FF" fc="00008000">
        <tpls c="5">
          <tpl fld="1" item="4"/>
          <tpl fld="4" item="4"/>
          <tpl fld="2" item="1"/>
          <tpl fld="7" item="0"/>
          <tpl hier="51" item="4294967295"/>
        </tpls>
      </n>
      <n v="9.3522449669118851E-2" bc="00B4F0FF" fc="00008000">
        <tpls c="5">
          <tpl fld="1" item="27"/>
          <tpl fld="4" item="127"/>
          <tpl fld="2" item="1"/>
          <tpl fld="7" item="0"/>
          <tpl hier="51" item="4294967295"/>
        </tpls>
      </n>
      <m in="0" fc="00404040">
        <tpls c="5">
          <tpl fld="9" item="1"/>
          <tpl fld="4" item="17"/>
          <tpl fld="2" item="1"/>
          <tpl fld="7" item="0"/>
          <tpl hier="51" item="4294967295"/>
        </tpls>
      </m>
      <n v="0.20363461262622978" bc="00B4F0FF" fc="00008000">
        <tpls c="5">
          <tpl fld="1" item="22"/>
          <tpl fld="4" item="93"/>
          <tpl fld="2" item="1"/>
          <tpl fld="7" item="0"/>
          <tpl hier="51" item="4294967295"/>
        </tpls>
      </n>
      <m in="0" fc="00404040">
        <tpls c="5">
          <tpl fld="9" item="1"/>
          <tpl fld="4" item="10"/>
          <tpl fld="2" item="1"/>
          <tpl fld="7" item="0"/>
          <tpl hier="51" item="4294967295"/>
        </tpls>
      </m>
      <n v="10199927.82" in="0" bc="00B4F0FF" fc="00008000">
        <tpls c="5">
          <tpl fld="1" item="20"/>
          <tpl fld="4" item="10"/>
          <tpl fld="2" item="1"/>
          <tpl fld="7" item="0"/>
          <tpl hier="51" item="4294967295"/>
        </tpls>
      </n>
      <n v="0.46765639720098034" in="2" bc="00B4F0FF" fc="00008000">
        <tpls c="5">
          <tpl fld="1" item="8"/>
          <tpl fld="4" item="64"/>
          <tpl fld="2" item="1"/>
          <tpl fld="7" item="0"/>
          <tpl hier="51" item="4294967295"/>
        </tpls>
      </n>
      <n v="0.36844478573388884" bc="00B4F0FF" fc="00008000">
        <tpls c="5">
          <tpl fld="1" item="22"/>
          <tpl fld="13" item="5"/>
          <tpl fld="2" item="1"/>
          <tpl fld="7" item="0"/>
          <tpl hier="51" item="4294967295"/>
        </tpls>
      </n>
      <n v="0.18883585450875603" bc="00B4F0FF" fc="00008000">
        <tpls c="5">
          <tpl fld="1" item="22"/>
          <tpl fld="4" item="123"/>
          <tpl fld="2" item="1"/>
          <tpl fld="7" item="0"/>
          <tpl hier="51" item="4294967295"/>
        </tpls>
      </n>
      <m in="0" fc="00404040">
        <tpls c="5">
          <tpl fld="9" item="1"/>
          <tpl fld="4" item="79"/>
          <tpl fld="2" item="1"/>
          <tpl fld="7" item="0"/>
          <tpl hier="51" item="4294967295"/>
        </tpls>
      </m>
      <n v="11567895.65" in="0" bc="00B4F0FF" fc="00008000">
        <tpls c="5">
          <tpl fld="1" item="20"/>
          <tpl fld="4" item="79"/>
          <tpl fld="2" item="1"/>
          <tpl fld="7" item="0"/>
          <tpl hier="51" item="4294967295"/>
        </tpls>
      </n>
      <m in="0" fc="00404040">
        <tpls c="5">
          <tpl fld="9" item="2"/>
          <tpl fld="4" item="2"/>
          <tpl fld="2" item="1"/>
          <tpl fld="7" item="0"/>
          <tpl hier="51" item="4294967295"/>
        </tpls>
      </m>
      <n v="30082517.57" in="0" bc="00B4F0FF" fc="00008000">
        <tpls c="5">
          <tpl fld="1" item="20"/>
          <tpl fld="4" item="2"/>
          <tpl fld="2" item="1"/>
          <tpl fld="7" item="0"/>
          <tpl hier="51" item="4294967295"/>
        </tpls>
      </n>
      <n v="51.484552999999998" in="3" bc="00B4F0FF" fc="00008000">
        <tpls c="6">
          <tpl fld="1" item="3"/>
          <tpl fld="4" item="3"/>
          <tpl fld="2" item="1"/>
          <tpl fld="23" item="0"/>
          <tpl fld="7" item="0"/>
          <tpl hier="51" item="4294967295"/>
        </tpls>
      </n>
      <n v="39510078" in="0" bc="00B4F0FF" fc="00008000">
        <tpls c="5">
          <tpl fld="1" item="5"/>
          <tpl fld="4" item="8"/>
          <tpl fld="2" item="1"/>
          <tpl fld="7" item="0"/>
          <tpl hier="51" item="4294967295"/>
        </tpls>
      </n>
      <n v="84967984" in="0" bc="00B4F0FF" fc="00008000">
        <tpls c="5">
          <tpl fld="1" item="5"/>
          <tpl fld="4" item="133"/>
          <tpl fld="2" item="1"/>
          <tpl fld="7" item="0"/>
          <tpl hier="51" item="4294967295"/>
        </tpls>
      </n>
      <n v="47293535" in="0" bc="00B4F0FF" fc="00008000">
        <tpls c="5">
          <tpl fld="1" item="5"/>
          <tpl fld="13" item="15"/>
          <tpl fld="2" item="1"/>
          <tpl fld="7" item="0"/>
          <tpl hier="51" item="4294967295"/>
        </tpls>
      </n>
      <n v="0.38020009002463429" in="2" bc="00B4F0FF" fc="00008000">
        <tpls c="5">
          <tpl fld="1" item="8"/>
          <tpl fld="4" item="101"/>
          <tpl fld="2" item="1"/>
          <tpl fld="7" item="0"/>
          <tpl hier="51" item="4294967295"/>
        </tpls>
      </n>
      <m in="0" fc="00404040">
        <tpls c="5">
          <tpl fld="15" item="0"/>
          <tpl fld="4" item="16"/>
          <tpl fld="2" item="1"/>
          <tpl fld="7" item="1"/>
          <tpl hier="51" item="4294967295"/>
        </tpls>
      </m>
      <n v="1692128" in="0" bc="00B4F0FF" fc="00008000">
        <tpls c="5">
          <tpl fld="1" item="13"/>
          <tpl fld="4" item="16"/>
          <tpl fld="2" item="1"/>
          <tpl fld="7" item="1"/>
          <tpl hier="51" item="4294967295"/>
        </tpls>
      </n>
      <n v="196777728" in="0" bc="00B4F0FF" fc="00008000">
        <tpls c="5">
          <tpl fld="1" item="5"/>
          <tpl fld="4" item="84"/>
          <tpl fld="2" item="1"/>
          <tpl fld="7" item="0"/>
          <tpl hier="51" item="4294967295"/>
        </tpls>
      </n>
      <n v="0.19099319068291501" bc="00B4F0FF" fc="00008000">
        <tpls c="5">
          <tpl fld="1" item="22"/>
          <tpl fld="4" item="51"/>
          <tpl fld="2" item="1"/>
          <tpl fld="7" item="0"/>
          <tpl hier="51" item="4294967295"/>
        </tpls>
      </n>
      <n v="4.9937045219643081E-2" bc="00B4F0FF" fc="00008000">
        <tpls c="5">
          <tpl fld="1" item="27"/>
          <tpl fld="12" item="0"/>
          <tpl fld="2" item="1"/>
          <tpl fld="7" item="0"/>
          <tpl hier="51" item="4294967295"/>
        </tpls>
      </n>
      <m in="0" fc="00404040">
        <tpls c="5">
          <tpl fld="15" item="0"/>
          <tpl fld="4" item="118"/>
          <tpl fld="2" item="1"/>
          <tpl fld="7" item="1"/>
          <tpl hier="51" item="4294967295"/>
        </tpls>
      </m>
      <n v="1562201" in="0" bc="00B4F0FF" fc="00008000">
        <tpls c="5">
          <tpl fld="1" item="13"/>
          <tpl fld="4" item="118"/>
          <tpl fld="2" item="1"/>
          <tpl fld="7" item="1"/>
          <tpl hier="51" item="4294967295"/>
        </tpls>
      </n>
      <n v="2.2710630888563777E-2" in="1" bc="00B4F0FF" fc="00008000">
        <tpls c="5">
          <tpl fld="1" item="24"/>
          <tpl fld="4" item="138"/>
          <tpl fld="2" item="1"/>
          <tpl fld="7" item="0"/>
          <tpl hier="51" item="4294967295"/>
        </tpls>
      </n>
      <n v="1.652156510044742E-2" in="1" bc="00B4F0FF" fc="00008000">
        <tpls c="5">
          <tpl fld="1" item="24"/>
          <tpl fld="4" item="48"/>
          <tpl fld="2" item="1"/>
          <tpl fld="7" item="0"/>
          <tpl hier="51" item="4294967295"/>
        </tpls>
      </n>
      <n v="34881407" in="0" bc="00B4F0FF" fc="00008000">
        <tpls c="5">
          <tpl fld="1" item="4"/>
          <tpl fld="4" item="129"/>
          <tpl fld="2" item="1"/>
          <tpl fld="7" item="0"/>
          <tpl hier="51" item="4294967295"/>
        </tpls>
      </n>
      <m in="0" bc="00B4F0FF" fc="00404040">
        <tpls c="5">
          <tpl fld="1" item="19"/>
          <tpl fld="13" item="12"/>
          <tpl fld="2" item="1"/>
          <tpl fld="7" item="1"/>
          <tpl hier="51" item="4294967295"/>
        </tpls>
      </m>
      <n v="42786897" in="0" bc="00B4F0FF" fc="00008000">
        <tpls c="5">
          <tpl fld="1" item="4"/>
          <tpl fld="13" item="12"/>
          <tpl fld="2" item="1"/>
          <tpl fld="7" item="1"/>
          <tpl hier="51" item="4294967295"/>
        </tpls>
      </n>
      <n v="188980467" in="0" bc="00B4F0FF" fc="00008000">
        <tpls c="5">
          <tpl fld="1" item="4"/>
          <tpl fld="4" item="87"/>
          <tpl fld="2" item="1"/>
          <tpl fld="7" item="0"/>
          <tpl hier="51" item="4294967295"/>
        </tpls>
      </n>
      <n v="2.4436727825115905E-2" in="1" bc="00B4F0FF" fc="00008000">
        <tpls c="5">
          <tpl fld="1" item="24"/>
          <tpl fld="4" item="65"/>
          <tpl fld="2" item="1"/>
          <tpl fld="7" item="0"/>
          <tpl hier="51" item="4294967295"/>
        </tpls>
      </n>
      <m in="0" fc="00404040">
        <tpls c="5">
          <tpl fld="9" item="2"/>
          <tpl fld="4" item="19"/>
          <tpl fld="2" item="1"/>
          <tpl fld="7" item="0"/>
          <tpl hier="51" item="4294967295"/>
        </tpls>
      </m>
      <n v="0.59863490101691208" in="0" bc="00B4F0FF" fc="00008000">
        <tpls c="5">
          <tpl fld="1" item="7"/>
          <tpl fld="4" item="108"/>
          <tpl fld="2" item="1"/>
          <tpl fld="7" item="0"/>
          <tpl hier="51" item="4294967295"/>
        </tpls>
      </n>
      <n v="0.10525329503231114" bc="00B4F0FF" fc="00008000">
        <tpls c="5">
          <tpl fld="1" item="27"/>
          <tpl fld="4" item="25"/>
          <tpl fld="2" item="1"/>
          <tpl fld="7" item="0"/>
          <tpl hier="51" item="4294967295"/>
        </tpls>
      </n>
      <n v="2.4149481733496153E-2" bc="00B4F0FF" fc="00008000">
        <tpls c="5">
          <tpl fld="1" item="26"/>
          <tpl fld="4" item="132"/>
          <tpl fld="2" item="1"/>
          <tpl fld="7" item="0"/>
          <tpl hier="51" item="4294967295"/>
        </tpls>
      </n>
      <n v="-4699" in="0" bc="00B4F0FF" fc="00000080">
        <tpls c="5">
          <tpl fld="1" item="19"/>
          <tpl fld="4" item="102"/>
          <tpl fld="2" item="1"/>
          <tpl fld="7" item="1"/>
          <tpl hier="51" item="4294967295"/>
        </tpls>
      </n>
      <n v="174622004" in="0" bc="00B4F0FF" fc="00008000">
        <tpls c="5">
          <tpl fld="1" item="4"/>
          <tpl fld="4" item="102"/>
          <tpl fld="2" item="1"/>
          <tpl fld="7" item="1"/>
          <tpl hier="51" item="4294967295"/>
        </tpls>
      </n>
      <m in="0" fc="00404040">
        <tpls c="5">
          <tpl fld="9" item="0"/>
          <tpl fld="4" item="129"/>
          <tpl fld="2" item="1"/>
          <tpl fld="7" item="1"/>
          <tpl hier="51" item="4294967295"/>
        </tpls>
      </m>
      <n v="603552" in="0" bc="00B4F0FF" fc="00008000">
        <tpls c="5">
          <tpl fld="1" item="13"/>
          <tpl fld="4" item="129"/>
          <tpl fld="2" item="1"/>
          <tpl fld="7" item="1"/>
          <tpl hier="51" item="4294967295"/>
        </tpls>
      </n>
      <n v="-16492" in="0" bc="00B4F0FF" fc="00000080">
        <tpls c="5">
          <tpl fld="1" item="19"/>
          <tpl fld="4" item="111"/>
          <tpl fld="2" item="1"/>
          <tpl fld="7" item="1"/>
          <tpl hier="51" item="4294967295"/>
        </tpls>
      </n>
      <n v="23099896" in="0" bc="00B4F0FF" fc="00008000">
        <tpls c="5">
          <tpl fld="1" item="4"/>
          <tpl fld="4" item="111"/>
          <tpl fld="2" item="1"/>
          <tpl fld="7" item="1"/>
          <tpl hier="51" item="4294967295"/>
        </tpls>
      </n>
      <n v="147321755" in="0" bc="00B4F0FF" fc="00008000">
        <tpls c="5">
          <tpl fld="1" item="5"/>
          <tpl fld="4" item="89"/>
          <tpl fld="2" item="1"/>
          <tpl fld="7" item="0"/>
          <tpl hier="51" item="4294967295"/>
        </tpls>
      </n>
      <m in="0" fc="00404040">
        <tpls c="5">
          <tpl fld="9" item="2"/>
          <tpl fld="4" item="10"/>
          <tpl fld="2" item="1"/>
          <tpl fld="7" item="0"/>
          <tpl hier="51" item="4294967295"/>
        </tpls>
      </m>
      <n v="0.19239021788581068" in="2" bc="00B4F0FF" fc="00008000">
        <tpls c="5">
          <tpl fld="1" item="9"/>
          <tpl fld="6" item="20"/>
          <tpl fld="2" item="1"/>
          <tpl fld="7" item="0"/>
          <tpl hier="51" item="4294967295"/>
        </tpls>
      </n>
      <n v="71.901805999999993" in="3" bc="00B4F0FF" fc="00008000">
        <tpls c="6">
          <tpl fld="1" item="3"/>
          <tpl fld="4" item="114"/>
          <tpl fld="2" item="1"/>
          <tpl fld="23" item="0"/>
          <tpl fld="7" item="0"/>
          <tpl hier="51" item="4294967295"/>
        </tpls>
      </n>
      <n v="29186511" in="0" bc="00B4F0FF" fc="00008000">
        <tpls c="5">
          <tpl fld="1" item="4"/>
          <tpl fld="4" item="132"/>
          <tpl fld="2" item="1"/>
          <tpl fld="7" item="0"/>
          <tpl hier="51" item="4294967295"/>
        </tpls>
      </n>
      <n v="225581273" in="0" bc="00B4F0FF" fc="00008000">
        <tpls c="5">
          <tpl fld="1" item="4"/>
          <tpl fld="4" item="67"/>
          <tpl fld="2" item="1"/>
          <tpl fld="7" item="0"/>
          <tpl hier="51" item="4294967295"/>
        </tpls>
      </n>
      <n v="576000" in="0" fc="00008000">
        <tpls c="5">
          <tpl fld="9" item="2"/>
          <tpl fld="6" item="3"/>
          <tpl fld="2" item="1"/>
          <tpl fld="7" item="0"/>
          <tpl hier="51" item="4294967295"/>
        </tpls>
      </n>
      <n v="37280467" in="0" bc="00B4F0FF" fc="00008000">
        <tpls c="5">
          <tpl fld="1" item="20"/>
          <tpl fld="6" item="3"/>
          <tpl fld="2" item="1"/>
          <tpl fld="7" item="0"/>
          <tpl hier="51" item="4294967295"/>
        </tpls>
      </n>
      <n v="0.50822736432467464" in="2" bc="00B4F0FF" fc="00008000">
        <tpls c="5">
          <tpl fld="1" item="8"/>
          <tpl fld="4" item="3"/>
          <tpl fld="2" item="1"/>
          <tpl fld="7" item="0"/>
          <tpl hier="51" item="4294967295"/>
        </tpls>
      </n>
      <n v="0.34764093541256008" in="0" bc="00B4F0FF" fc="00008000">
        <tpls c="5">
          <tpl fld="1" item="7"/>
          <tpl fld="4" item="18"/>
          <tpl fld="2" item="1"/>
          <tpl fld="7" item="0"/>
          <tpl hier="51" item="4294967295"/>
        </tpls>
      </n>
      <n v="0.3047174351819158" in="0" bc="00B4F0FF" fc="00008000">
        <tpls c="5">
          <tpl fld="1" item="7"/>
          <tpl fld="4" item="76"/>
          <tpl fld="2" item="1"/>
          <tpl fld="7" item="0"/>
          <tpl hier="51" item="4294967295"/>
        </tpls>
      </n>
      <n v="203.994542" in="3" bc="00B4F0FF" fc="00008000">
        <tpls c="6">
          <tpl fld="1" item="3"/>
          <tpl fld="4" item="39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1"/>
          <tpl fld="2" item="1"/>
          <tpl fld="7" item="1"/>
          <tpl hier="51" item="4294967295"/>
        </tpls>
      </m>
      <n v="1283859654" in="0" bc="00B4F0FF" fc="00008000">
        <tpls c="5">
          <tpl fld="1" item="5"/>
          <tpl fld="2" item="1"/>
          <tpl fld="7" item="0"/>
          <tpl hier="51" item="4294967295"/>
          <tpl fld="10" item="1"/>
        </tpls>
      </n>
      <n v="1.5311041604516646E-2" bc="00B4F0FF" fc="00008000">
        <tpls c="5">
          <tpl fld="1" item="26"/>
          <tpl fld="4" item="46"/>
          <tpl fld="2" item="1"/>
          <tpl fld="7" item="0"/>
          <tpl hier="51" item="4294967295"/>
        </tpls>
      </n>
      <n v="0.31885936143751242" in="2" bc="00B4F0FF" fc="00008000">
        <tpls c="5">
          <tpl fld="1" item="9"/>
          <tpl fld="4" item="72"/>
          <tpl fld="2" item="1"/>
          <tpl fld="7" item="0"/>
          <tpl hier="51" item="4294967295"/>
        </tpls>
      </n>
      <n v="30286232" in="0" bc="00B4F0FF" fc="00008000">
        <tpls c="5">
          <tpl fld="1" item="5"/>
          <tpl fld="4" item="14"/>
          <tpl fld="2" item="1"/>
          <tpl fld="7" item="0"/>
          <tpl hier="51" item="4294967295"/>
        </tpls>
      </n>
      <n v="60112740" in="0" bc="00B4F0FF" fc="00008000">
        <tpls c="5">
          <tpl fld="1" item="5"/>
          <tpl fld="4" item="50"/>
          <tpl fld="2" item="1"/>
          <tpl fld="7" item="0"/>
          <tpl hier="51" item="4294967295"/>
        </tpls>
      </n>
      <n v="2.1800701597088575E-2" bc="00B4F0FF" fc="00008000">
        <tpls c="5">
          <tpl fld="1" item="26"/>
          <tpl fld="4" item="41"/>
          <tpl fld="2" item="1"/>
          <tpl fld="7" item="0"/>
          <tpl hier="51" item="4294967295"/>
        </tpls>
      </n>
      <n v="1.6529154989779204E-2" in="1" bc="00B4F0FF" fc="00008000">
        <tpls c="5">
          <tpl fld="1" item="24"/>
          <tpl fld="6" item="3"/>
          <tpl fld="2" item="1"/>
          <tpl fld="7" item="0"/>
          <tpl hier="51" item="4294967295"/>
        </tpls>
      </n>
      <n v="90755648" in="0" bc="00B4F0FF" fc="00008000">
        <tpls c="5">
          <tpl fld="1" item="4"/>
          <tpl fld="4" item="124"/>
          <tpl fld="2" item="1"/>
          <tpl fld="7" item="0"/>
          <tpl hier="51" item="4294967295"/>
        </tpls>
      </n>
      <n v="189820795" in="0" bc="00B4F0FF" fc="00008000">
        <tpls c="5">
          <tpl fld="1" item="4"/>
          <tpl fld="4" item="49"/>
          <tpl fld="2" item="1"/>
          <tpl fld="7" item="0"/>
          <tpl hier="51" item="4294967295"/>
        </tpls>
      </n>
      <m in="1" bc="00B4F0FF" fc="00404040">
        <tpls c="5">
          <tpl fld="1" item="24"/>
          <tpl fld="3" item="1"/>
          <tpl fld="2" item="1"/>
          <tpl fld="7" item="0"/>
          <tpl hier="51" item="4294967295"/>
        </tpls>
      </m>
      <m in="0" fc="00404040">
        <tpls c="5">
          <tpl fld="9" item="0"/>
          <tpl fld="4" item="63"/>
          <tpl fld="2" item="1"/>
          <tpl fld="7" item="1"/>
          <tpl hier="51" item="4294967295"/>
        </tpls>
      </m>
      <n v="994825" in="0" bc="00B4F0FF" fc="00008000">
        <tpls c="5">
          <tpl fld="1" item="13"/>
          <tpl fld="4" item="63"/>
          <tpl fld="2" item="1"/>
          <tpl fld="7" item="1"/>
          <tpl hier="51" item="4294967295"/>
        </tpls>
      </n>
      <n v="33.917234999999998" in="3" bc="00B4F0FF" fc="00008000">
        <tpls c="6">
          <tpl fld="1" item="3"/>
          <tpl fld="4" item="12"/>
          <tpl fld="2" item="1"/>
          <tpl fld="23" item="0"/>
          <tpl fld="7" item="0"/>
          <tpl hier="51" item="4294967295"/>
        </tpls>
      </n>
      <n v="0.58359212345355149" in="2" bc="00B4F0FF" fc="00008000">
        <tpls c="5">
          <tpl fld="1" item="8"/>
          <tpl fld="4" item="73"/>
          <tpl fld="2" item="1"/>
          <tpl fld="7" item="0"/>
          <tpl hier="51" item="4294967295"/>
        </tpls>
      </n>
      <n v="-2891" in="0" bc="00B4F0FF" fc="00000080">
        <tpls c="5">
          <tpl fld="1" item="19"/>
          <tpl fld="13" item="15"/>
          <tpl fld="2" item="1"/>
          <tpl fld="7" item="1"/>
          <tpl hier="51" item="4294967295"/>
        </tpls>
      </n>
      <n v="45924777" in="0" bc="00B4F0FF" fc="00008000">
        <tpls c="5">
          <tpl fld="1" item="4"/>
          <tpl fld="13" item="15"/>
          <tpl fld="2" item="1"/>
          <tpl fld="7" item="1"/>
          <tpl hier="51" item="4294967295"/>
        </tpls>
      </n>
      <n v="1648031440" in="0" bc="00B4F0FF" fc="00008000">
        <tpls c="5">
          <tpl fld="1" item="5"/>
          <tpl fld="4" item="95"/>
          <tpl fld="2" item="1"/>
          <tpl fld="7" item="0"/>
          <tpl hier="51" item="4294967295"/>
        </tpls>
      </n>
      <n v="40127" in="0" bc="00B4F0FF" fc="00008000">
        <tpls c="5">
          <tpl fld="1" item="19"/>
          <tpl fld="4" item="100"/>
          <tpl fld="2" item="1"/>
          <tpl fld="7" item="1"/>
          <tpl hier="51" item="4294967295"/>
        </tpls>
      </n>
      <n v="161100668" in="0" bc="00B4F0FF" fc="00008000">
        <tpls c="5">
          <tpl fld="1" item="4"/>
          <tpl fld="4" item="100"/>
          <tpl fld="2" item="1"/>
          <tpl fld="7" item="1"/>
          <tpl hier="51" item="4294967295"/>
        </tpls>
      </n>
      <n v="-89745" in="0" bc="00B4F0FF" fc="00000080">
        <tpls c="5">
          <tpl fld="1" item="19"/>
          <tpl fld="4" item="24"/>
          <tpl fld="2" item="1"/>
          <tpl fld="7" item="1"/>
          <tpl hier="51" item="4294967295"/>
        </tpls>
      </n>
      <n v="74144931" in="0" bc="00B4F0FF" fc="00008000">
        <tpls c="5">
          <tpl fld="1" item="4"/>
          <tpl fld="4" item="24"/>
          <tpl fld="2" item="1"/>
          <tpl fld="7" item="1"/>
          <tpl hier="51" item="4294967295"/>
        </tpls>
      </n>
      <n v="0.47634058591742334" in="0" bc="00B4F0FF" fc="00008000">
        <tpls c="5">
          <tpl fld="1" item="7"/>
          <tpl fld="4" item="132"/>
          <tpl fld="2" item="1"/>
          <tpl fld="7" item="0"/>
          <tpl hier="51" item="4294967295"/>
        </tpls>
      </n>
      <n v="0.46920600602379409" in="0" bc="00B4F0FF" fc="00008000">
        <tpls c="5">
          <tpl fld="1" item="7"/>
          <tpl fld="4" item="63"/>
          <tpl fld="2" item="1"/>
          <tpl fld="7" item="0"/>
          <tpl hier="51" item="4294967295"/>
        </tpls>
      </n>
      <m in="0" fc="00404040">
        <tpls c="5">
          <tpl fld="9" item="0"/>
          <tpl fld="4" item="108"/>
          <tpl fld="2" item="1"/>
          <tpl fld="7" item="1"/>
          <tpl hier="51" item="4294967295"/>
        </tpls>
      </m>
      <n v="938357" in="0" bc="00B4F0FF" fc="00008000">
        <tpls c="5">
          <tpl fld="1" item="13"/>
          <tpl fld="4" item="108"/>
          <tpl fld="2" item="1"/>
          <tpl fld="7" item="1"/>
          <tpl hier="51" item="4294967295"/>
        </tpls>
      </n>
      <n v="4.5825357884236917E-2" bc="00B4F0FF" fc="00008000">
        <tpls c="5">
          <tpl fld="1" item="22"/>
          <tpl fld="13" item="26"/>
          <tpl fld="2" item="1"/>
          <tpl fld="7" item="0"/>
          <tpl hier="51" item="4294967295"/>
        </tpls>
      </n>
      <m in="0" fc="00404040">
        <tpls c="5">
          <tpl fld="9" item="1"/>
          <tpl fld="4" item="23"/>
          <tpl fld="2" item="1"/>
          <tpl fld="7" item="0"/>
          <tpl hier="51" item="4294967295"/>
        </tpls>
      </m>
      <n v="10970556.66" in="0" bc="00B4F0FF" fc="00008000">
        <tpls c="5">
          <tpl fld="1" item="20"/>
          <tpl fld="4" item="23"/>
          <tpl fld="2" item="1"/>
          <tpl fld="7" item="0"/>
          <tpl hier="51" item="4294967295"/>
        </tpls>
      </n>
      <n v="6.0216664958680582E-2" bc="00B4F0FF" fc="00008000">
        <tpls c="5">
          <tpl fld="1" item="22"/>
          <tpl fld="4" item="2"/>
          <tpl fld="2" item="1"/>
          <tpl fld="7" item="0"/>
          <tpl hier="51" item="4294967295"/>
        </tpls>
      </n>
      <n v="131559753" in="0" bc="00B4F0FF" fc="00008000">
        <tpls c="5">
          <tpl fld="1" item="4"/>
          <tpl fld="4" item="78"/>
          <tpl fld="2" item="1"/>
          <tpl fld="7" item="0"/>
          <tpl hier="51" item="4294967295"/>
        </tpls>
      </n>
      <n v="0.44380354945797612" in="0" bc="00B4F0FF" fc="00008000">
        <tpls c="5">
          <tpl fld="1" item="7"/>
          <tpl fld="4" item="74"/>
          <tpl fld="2" item="1"/>
          <tpl fld="7" item="0"/>
          <tpl hier="51" item="4294967295"/>
        </tpls>
      </n>
      <n v="0.64151007444825625" in="2" bc="00B4F0FF" fc="00008000">
        <tpls c="5">
          <tpl fld="1" item="9"/>
          <tpl fld="4" item="69"/>
          <tpl fld="2" item="1"/>
          <tpl fld="7" item="0"/>
          <tpl hier="51" item="4294967295"/>
        </tpls>
      </n>
      <n v="0.13291309968325482" bc="00B4F0FF" fc="00008000">
        <tpls c="5">
          <tpl fld="1" item="27"/>
          <tpl fld="3" item="0"/>
          <tpl fld="2" item="1"/>
          <tpl fld="7" item="0"/>
          <tpl hier="51" item="4294967295"/>
        </tpls>
      </n>
      <n v="0.49984784120064424" bc="00B4F0FF" fc="00008000">
        <tpls c="5">
          <tpl fld="1" item="22"/>
          <tpl fld="13" item="3"/>
          <tpl fld="2" item="1"/>
          <tpl fld="7" item="0"/>
          <tpl hier="51" item="4294967295"/>
        </tpls>
      </n>
      <m in="0" fc="00404040">
        <tpls c="5">
          <tpl fld="9" item="1"/>
          <tpl fld="4" item="140"/>
          <tpl fld="2" item="1"/>
          <tpl fld="7" item="0"/>
          <tpl hier="51" item="4294967295"/>
        </tpls>
      </m>
      <n v="9930154.6300000008" in="0" bc="00B4F0FF" fc="00008000">
        <tpls c="5">
          <tpl fld="1" item="20"/>
          <tpl fld="4" item="140"/>
          <tpl fld="2" item="1"/>
          <tpl fld="7" item="0"/>
          <tpl hier="51" item="4294967295"/>
        </tpls>
      </n>
      <n v="0.64240613781373568" in="0" bc="00B4F0FF" fc="00008000">
        <tpls c="5">
          <tpl fld="1" item="7"/>
          <tpl fld="13" item="7"/>
          <tpl fld="2" item="1"/>
          <tpl fld="7" item="0"/>
          <tpl hier="51" item="4294967295"/>
        </tpls>
      </n>
      <n v="0.31885936143751242" in="2" bc="00B4F0FF" fc="00008000">
        <tpls c="5">
          <tpl fld="1" item="8"/>
          <tpl fld="4" item="72"/>
          <tpl fld="2" item="1"/>
          <tpl fld="7" item="0"/>
          <tpl hier="51" item="4294967295"/>
        </tpls>
      </n>
      <m in="0" fc="00404040">
        <tpls c="5">
          <tpl fld="9" item="1"/>
          <tpl fld="4" item="67"/>
          <tpl fld="2" item="1"/>
          <tpl fld="7" item="0"/>
          <tpl hier="51" item="4294967295"/>
        </tpls>
      </m>
      <m in="0" bc="00B4F0FF" fc="00404040">
        <tpls c="5">
          <tpl fld="1" item="4"/>
          <tpl fld="4" item="120"/>
          <tpl fld="2" item="1"/>
          <tpl fld="7" item="0"/>
          <tpl hier="51" item="4294967295"/>
        </tpls>
      </m>
      <m in="0" fc="00404040">
        <tpls c="5">
          <tpl fld="15" item="0"/>
          <tpl fld="4" item="46"/>
          <tpl fld="2" item="1"/>
          <tpl fld="7" item="1"/>
          <tpl hier="51" item="4294967295"/>
        </tpls>
      </m>
      <n v="627317" in="0" bc="00B4F0FF" fc="00008000">
        <tpls c="5">
          <tpl fld="1" item="13"/>
          <tpl fld="4" item="46"/>
          <tpl fld="2" item="1"/>
          <tpl fld="7" item="1"/>
          <tpl hier="51" item="4294967295"/>
        </tpls>
      </n>
      <n v="0.14128171445753199" bc="00B4F0FF" fc="00008000">
        <tpls c="5">
          <tpl fld="1" item="27"/>
          <tpl fld="4" item="39"/>
          <tpl fld="2" item="1"/>
          <tpl fld="7" item="0"/>
          <tpl hier="51" item="4294967295"/>
        </tpls>
      </n>
      <n v="-23713000" in="0" fc="00000080">
        <tpls c="5">
          <tpl fld="9" item="2"/>
          <tpl fld="6" item="9"/>
          <tpl fld="2" item="1"/>
          <tpl fld="7" item="0"/>
          <tpl hier="51" item="4294967295"/>
        </tpls>
      </n>
      <n v="9666411" in="0" bc="00B4F0FF" fc="00008000">
        <tpls c="5">
          <tpl fld="1" item="19"/>
          <tpl fld="6" item="13"/>
          <tpl fld="2" item="1"/>
          <tpl fld="7" item="1"/>
          <tpl hier="51" item="4294967295"/>
        </tpls>
      </n>
      <n v="19710070211" in="0" bc="00B4F0FF" fc="00008000">
        <tpls c="5">
          <tpl fld="1" item="4"/>
          <tpl fld="6" item="13"/>
          <tpl fld="2" item="1"/>
          <tpl fld="7" item="1"/>
          <tpl hier="51" item="4294967295"/>
        </tpls>
      </n>
      <m in="0" fc="00404040">
        <tpls c="5">
          <tpl fld="15" item="0"/>
          <tpl fld="13" item="10"/>
          <tpl fld="2" item="1"/>
          <tpl fld="7" item="1"/>
          <tpl hier="51" item="4294967295"/>
        </tpls>
      </m>
      <m in="0" bc="00B4F0FF" fc="00404040">
        <tpls c="5">
          <tpl fld="1" item="13"/>
          <tpl fld="13" item="10"/>
          <tpl fld="2" item="1"/>
          <tpl fld="7" item="1"/>
          <tpl hier="51" item="4294967295"/>
        </tpls>
      </m>
      <m in="0" fc="00404040">
        <tpls c="5">
          <tpl fld="9" item="2"/>
          <tpl fld="4" item="77"/>
          <tpl fld="2" item="1"/>
          <tpl fld="7" item="0"/>
          <tpl hier="51" item="4294967295"/>
        </tpls>
      </m>
      <n v="275442676.32999998" in="0" bc="00B4F0FF" fc="00008000">
        <tpls c="5">
          <tpl fld="1" item="20"/>
          <tpl fld="4" item="77"/>
          <tpl fld="2" item="1"/>
          <tpl fld="7" item="0"/>
          <tpl hier="51" item="4294967295"/>
        </tpls>
      </n>
      <n v="125865932" in="0" bc="00B4F0FF" fc="00008000">
        <tpls c="5">
          <tpl fld="1" item="5"/>
          <tpl fld="4" item="128"/>
          <tpl fld="2" item="1"/>
          <tpl fld="7" item="0"/>
          <tpl hier="51" item="4294967295"/>
        </tpls>
      </n>
      <n v="0.28940598402857176" bc="00B4F0FF" fc="00008000">
        <tpls c="5">
          <tpl fld="1" item="22"/>
          <tpl fld="4" item="99"/>
          <tpl fld="2" item="1"/>
          <tpl fld="7" item="0"/>
          <tpl hier="51" item="4294967295"/>
        </tpls>
      </n>
      <n v="0.26847603540668125" in="2" bc="00B4F0FF" fc="00008000">
        <tpls c="5">
          <tpl fld="1" item="8"/>
          <tpl fld="4" item="130"/>
          <tpl fld="2" item="1"/>
          <tpl fld="7" item="0"/>
          <tpl hier="51" item="4294967295"/>
        </tpls>
      </n>
      <n v="1031063" in="0" bc="00B4F0FF" fc="00008000">
        <tpls c="5">
          <tpl fld="1" item="19"/>
          <tpl fld="4" item="72"/>
          <tpl fld="2" item="1"/>
          <tpl fld="7" item="1"/>
          <tpl hier="51" item="4294967295"/>
        </tpls>
      </n>
      <n v="271406165" in="0" bc="00B4F0FF" fc="00008000">
        <tpls c="5">
          <tpl fld="1" item="4"/>
          <tpl fld="4" item="72"/>
          <tpl fld="2" item="1"/>
          <tpl fld="7" item="1"/>
          <tpl hier="51" item="4294967295"/>
        </tpls>
      </n>
      <m in="0" fc="00404040">
        <tpls c="5">
          <tpl fld="9" item="0"/>
          <tpl fld="4" item="109"/>
          <tpl fld="2" item="1"/>
          <tpl fld="7" item="1"/>
          <tpl hier="51" item="4294967295"/>
        </tpls>
      </m>
      <n v="0.46591528110933983" in="2" bc="00B4F0FF" fc="00008000">
        <tpls c="5">
          <tpl fld="1" item="9"/>
          <tpl fld="4" item="70"/>
          <tpl fld="2" item="1"/>
          <tpl fld="7" item="0"/>
          <tpl hier="51" item="4294967295"/>
        </tpls>
      </n>
      <m in="0" fc="00404040">
        <tpls c="5">
          <tpl fld="9" item="2"/>
          <tpl fld="4" item="62"/>
          <tpl fld="2" item="1"/>
          <tpl fld="7" item="0"/>
          <tpl hier="51" item="4294967295"/>
        </tpls>
      </m>
      <n v="51960394.700000003" in="0" bc="00B4F0FF" fc="00008000">
        <tpls c="5">
          <tpl fld="1" item="20"/>
          <tpl fld="4" item="62"/>
          <tpl fld="2" item="1"/>
          <tpl fld="7" item="0"/>
          <tpl hier="51" item="4294967295"/>
        </tpls>
      </n>
      <n v="-84000" in="0" fc="00000080">
        <tpls c="5">
          <tpl fld="9" item="1"/>
          <tpl fld="13" item="20"/>
          <tpl fld="2" item="1"/>
          <tpl fld="7" item="0"/>
          <tpl hier="51" item="4294967295"/>
        </tpls>
      </n>
      <n v="0.15723987789829619" bc="00B4F0FF" fc="00008000">
        <tpls c="5">
          <tpl fld="1" item="27"/>
          <tpl fld="4" item="129"/>
          <tpl fld="2" item="1"/>
          <tpl fld="7" item="0"/>
          <tpl hier="51" item="4294967295"/>
        </tpls>
      </n>
      <m in="0" fc="00404040">
        <tpls c="5">
          <tpl fld="9" item="0"/>
          <tpl fld="4" item="141"/>
          <tpl fld="2" item="1"/>
          <tpl fld="7" item="1"/>
          <tpl hier="51" item="4294967295"/>
        </tpls>
      </m>
      <n v="812981" in="0" bc="00B4F0FF" fc="00008000">
        <tpls c="5">
          <tpl fld="1" item="13"/>
          <tpl fld="4" item="141"/>
          <tpl fld="2" item="1"/>
          <tpl fld="7" item="1"/>
          <tpl hier="51" item="4294967295"/>
        </tpls>
      </n>
      <n v="67.433924000000005" in="3" bc="00B4F0FF" fc="00008000">
        <tpls c="6">
          <tpl fld="1" item="3"/>
          <tpl fld="4" item="70"/>
          <tpl fld="2" item="1"/>
          <tpl fld="23" item="0"/>
          <tpl fld="7" item="0"/>
          <tpl hier="51" item="4294967295"/>
        </tpls>
      </n>
      <n v="0.39173292330801768" in="2" bc="00B4F0FF" fc="00008000">
        <tpls c="5">
          <tpl fld="1" item="8"/>
          <tpl fld="4" item="98"/>
          <tpl fld="2" item="1"/>
          <tpl fld="7" item="0"/>
          <tpl hier="51" item="4294967295"/>
        </tpls>
      </n>
      <n v="208632577" in="0" bc="00B4F0FF" fc="00008000">
        <tpls c="5">
          <tpl fld="1" item="5"/>
          <tpl fld="4" item="49"/>
          <tpl fld="2" item="1"/>
          <tpl fld="7" item="0"/>
          <tpl hier="51" item="4294967295"/>
        </tpls>
      </n>
      <n v="0.28844812775695161" in="0" bc="00B4F0FF" fc="00008000">
        <tpls c="5">
          <tpl fld="1" item="7"/>
          <tpl fld="4" item="26"/>
          <tpl fld="2" item="1"/>
          <tpl fld="7" item="0"/>
          <tpl hier="51" item="4294967295"/>
        </tpls>
      </n>
      <n v="40018021" in="0" bc="00B4F0FF" fc="00008000">
        <tpls c="5">
          <tpl fld="1" item="4"/>
          <tpl fld="4" item="3"/>
          <tpl fld="2" item="1"/>
          <tpl fld="7" item="0"/>
          <tpl hier="51" item="4294967295"/>
        </tpls>
      </n>
      <n v="169.78889599999999" in="3" bc="00B4F0FF" fc="00008000">
        <tpls c="6">
          <tpl fld="1" item="3"/>
          <tpl fld="4" item="42"/>
          <tpl fld="2" item="1"/>
          <tpl fld="23" item="0"/>
          <tpl fld="7" item="0"/>
          <tpl hier="51" item="4294967295"/>
        </tpls>
      </n>
      <n v="1191140631" in="0" bc="00B4F0FF" fc="00008000">
        <tpls c="5">
          <tpl fld="1" item="5"/>
          <tpl fld="4" item="131"/>
          <tpl fld="2" item="1"/>
          <tpl fld="7" item="0"/>
          <tpl hier="51" item="4294967295"/>
        </tpls>
      </n>
      <n v="1.1453767761476531E-2" bc="00B4F0FF" fc="00008000">
        <tpls c="5">
          <tpl fld="1" item="26"/>
          <tpl fld="4" item="64"/>
          <tpl fld="2" item="1"/>
          <tpl fld="7" item="0"/>
          <tpl hier="51" item="4294967295"/>
        </tpls>
      </n>
      <n v="5.9165536201533996E-2" bc="00B4F0FF" fc="00008000">
        <tpls c="5">
          <tpl fld="1" item="22"/>
          <tpl fld="4" item="146"/>
          <tpl fld="2" item="1"/>
          <tpl fld="7" item="0"/>
          <tpl hier="51" item="4294967295"/>
        </tpls>
      </n>
      <n v="0.41934387175127064" in="2" bc="00B4F0FF" fc="00008000">
        <tpls c="5">
          <tpl fld="1" item="8"/>
          <tpl fld="4" item="50"/>
          <tpl fld="2" item="1"/>
          <tpl fld="7" item="0"/>
          <tpl hier="51" item="4294967295"/>
        </tpls>
      </n>
      <n v="0.29823037163556232" in="2" bc="00B4F0FF" fc="00008000">
        <tpls c="5">
          <tpl fld="1" item="8"/>
          <tpl fld="4" item="54"/>
          <tpl fld="2" item="1"/>
          <tpl fld="7" item="0"/>
          <tpl hier="51" item="4294967295"/>
        </tpls>
      </n>
      <m in="0" fc="00404040">
        <tpls c="5">
          <tpl fld="9" item="1"/>
          <tpl fld="4" item="57"/>
          <tpl fld="2" item="1"/>
          <tpl fld="7" item="0"/>
          <tpl hier="51" item="4294967295"/>
        </tpls>
      </m>
      <n v="15108535.83" in="0" bc="00B4F0FF" fc="00008000">
        <tpls c="5">
          <tpl fld="1" item="20"/>
          <tpl fld="4" item="57"/>
          <tpl fld="2" item="1"/>
          <tpl fld="7" item="0"/>
          <tpl hier="51" item="4294967295"/>
        </tpls>
      </n>
      <n v="-10466" in="0" bc="00B4F0FF" fc="00000080">
        <tpls c="5">
          <tpl fld="1" item="19"/>
          <tpl fld="4" item="12"/>
          <tpl fld="2" item="1"/>
          <tpl fld="7" item="1"/>
          <tpl hier="51" item="4294967295"/>
        </tpls>
      </n>
      <n v="26787782" in="0" bc="00B4F0FF" fc="00008000">
        <tpls c="5">
          <tpl fld="1" item="4"/>
          <tpl fld="4" item="12"/>
          <tpl fld="2" item="1"/>
          <tpl fld="7" item="1"/>
          <tpl hier="51" item="4294967295"/>
        </tpls>
      </n>
      <n v="0.48451133349092534" in="0" bc="00B4F0FF" fc="00008000">
        <tpls c="5">
          <tpl fld="1" item="7"/>
          <tpl fld="4" item="115"/>
          <tpl fld="2" item="1"/>
          <tpl fld="7" item="0"/>
          <tpl hier="51" item="4294967295"/>
        </tpls>
      </n>
      <n v="41.158189" in="3" bc="00B4F0FF" fc="00008000">
        <tpls c="6">
          <tpl fld="1" item="3"/>
          <tpl fld="4" item="19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19"/>
          <tpl fld="2" item="1"/>
          <tpl fld="7" item="1"/>
          <tpl hier="51" item="4294967295"/>
        </tpls>
      </m>
      <n v="2675517" in="0" bc="00B4F0FF" fc="00008000">
        <tpls c="5">
          <tpl fld="1" item="13"/>
          <tpl fld="4" item="119"/>
          <tpl fld="2" item="1"/>
          <tpl fld="7" item="1"/>
          <tpl hier="51" item="4294967295"/>
        </tpls>
      </n>
      <m in="0" fc="00404040">
        <tpls c="5">
          <tpl fld="9" item="1"/>
          <tpl fld="4" item="18"/>
          <tpl fld="2" item="1"/>
          <tpl fld="7" item="0"/>
          <tpl hier="51" item="4294967295"/>
        </tpls>
      </m>
      <n v="205025284.99000001" in="0" bc="00B4F0FF" fc="00008000">
        <tpls c="5">
          <tpl fld="1" item="20"/>
          <tpl fld="4" item="18"/>
          <tpl fld="2" item="1"/>
          <tpl fld="7" item="0"/>
          <tpl hier="51" item="4294967295"/>
        </tpls>
      </n>
      <n v="79.620977999999994" in="3" bc="00B4F0FF" fc="00008000">
        <tpls c="6">
          <tpl fld="1" item="3"/>
          <tpl fld="4" item="116"/>
          <tpl fld="2" item="1"/>
          <tpl fld="23" item="0"/>
          <tpl fld="7" item="0"/>
          <tpl hier="51" item="4294967295"/>
        </tpls>
      </n>
      <n v="110833" in="0" bc="00B4F0FF" fc="00008000">
        <tpls c="5">
          <tpl fld="1" item="19"/>
          <tpl fld="4" item="134"/>
          <tpl fld="2" item="1"/>
          <tpl fld="7" item="1"/>
          <tpl hier="51" item="4294967295"/>
        </tpls>
      </n>
      <n v="41615853" in="0" bc="00B4F0FF" fc="00008000">
        <tpls c="5">
          <tpl fld="1" item="4"/>
          <tpl fld="4" item="134"/>
          <tpl fld="2" item="1"/>
          <tpl fld="7" item="1"/>
          <tpl hier="51" item="4294967295"/>
        </tpls>
      </n>
      <n v="0.64895648421235574" in="0" bc="00B4F0FF" fc="00008000">
        <tpls c="5">
          <tpl fld="1" item="7"/>
          <tpl fld="13" item="3"/>
          <tpl fld="2" item="1"/>
          <tpl fld="7" item="0"/>
          <tpl hier="51" item="4294967295"/>
        </tpls>
      </n>
      <n v="10389000" in="0" fc="00008000">
        <tpls c="5">
          <tpl fld="15" item="0"/>
          <tpl fld="6" item="11"/>
          <tpl fld="2" item="1"/>
          <tpl fld="7" item="1"/>
          <tpl hier="51" item="4294967295"/>
        </tpls>
      </n>
      <n v="100655252.81999996" in="0" bc="00B4F0FF" fc="00008000">
        <tpls c="5">
          <tpl fld="1" item="13"/>
          <tpl fld="6" item="11"/>
          <tpl fld="2" item="1"/>
          <tpl fld="7" item="1"/>
          <tpl hier="51" item="4294967295"/>
        </tpls>
      </n>
      <n v="0.35413014230922868" in="2" bc="00B4F0FF" fc="00008000">
        <tpls c="5">
          <tpl fld="1" item="9"/>
          <tpl fld="4" item="11"/>
          <tpl fld="2" item="1"/>
          <tpl fld="7" item="0"/>
          <tpl hier="51" item="4294967295"/>
        </tpls>
      </n>
      <n v="89.517499000000001" in="3" bc="00B4F0FF" fc="00008000">
        <tpls c="6">
          <tpl fld="1" item="3"/>
          <tpl fld="4" item="50"/>
          <tpl fld="2" item="1"/>
          <tpl fld="23" item="0"/>
          <tpl fld="7" item="0"/>
          <tpl hier="51" item="4294967295"/>
        </tpls>
      </n>
      <n v="0.63082694398968153" in="2" bc="00B4F0FF" fc="00008000">
        <tpls c="5">
          <tpl fld="1" item="9"/>
          <tpl fld="4" item="23"/>
          <tpl fld="2" item="1"/>
          <tpl fld="7" item="0"/>
          <tpl hier="51" item="4294967295"/>
        </tpls>
      </n>
      <m in="0" fc="00404040">
        <tpls c="5">
          <tpl fld="9" item="1"/>
          <tpl fld="4" item="82"/>
          <tpl fld="2" item="1"/>
          <tpl fld="7" item="0"/>
          <tpl hier="51" item="4294967295"/>
        </tpls>
      </m>
      <n v="0.57186908637317391" in="2" bc="00B4F0FF" fc="00008000">
        <tpls c="5">
          <tpl fld="1" item="9"/>
          <tpl fld="4" item="41"/>
          <tpl fld="2" item="1"/>
          <tpl fld="7" item="0"/>
          <tpl hier="51" item="4294967295"/>
        </tpls>
      </n>
      <n v="6.746668705639401E-3" in="1" bc="00B4F0FF" fc="00008000">
        <tpls c="5">
          <tpl fld="1" item="24"/>
          <tpl fld="13" item="3"/>
          <tpl fld="2" item="1"/>
          <tpl fld="7" item="0"/>
          <tpl hier="51" item="4294967295"/>
        </tpls>
      </n>
      <n v="2619351" in="0" bc="00B4F0FF" fc="00008000">
        <tpls c="5">
          <tpl fld="1" item="19"/>
          <tpl fld="4" item="40"/>
          <tpl fld="2" item="1"/>
          <tpl fld="7" item="1"/>
          <tpl hier="51" item="4294967295"/>
        </tpls>
      </n>
      <n v="1099123097" in="0" bc="00B4F0FF" fc="00008000">
        <tpls c="5">
          <tpl fld="1" item="4"/>
          <tpl fld="4" item="40"/>
          <tpl fld="2" item="1"/>
          <tpl fld="7" item="1"/>
          <tpl hier="51" item="4294967295"/>
        </tpls>
      </n>
      <n v="0.74007395634768813" in="2" bc="00B4F0FF" fc="00008000">
        <tpls c="5">
          <tpl fld="1" item="8"/>
          <tpl fld="4" item="113"/>
          <tpl fld="2" item="1"/>
          <tpl fld="7" item="0"/>
          <tpl hier="51" item="4294967295"/>
        </tpls>
      </n>
      <n v="1.5165290475133606E-2" in="1" bc="00B4F0FF" fc="00008000">
        <tpls c="5">
          <tpl fld="1" item="24"/>
          <tpl fld="4" item="84"/>
          <tpl fld="2" item="1"/>
          <tpl fld="7" item="0"/>
          <tpl hier="51" item="4294967295"/>
        </tpls>
      </n>
      <n v="0.17573875838199426" in="2" bc="00B4F0FF" fc="00008000">
        <tpls c="5">
          <tpl fld="1" item="9"/>
          <tpl fld="13" item="26"/>
          <tpl fld="2" item="1"/>
          <tpl fld="7" item="0"/>
          <tpl hier="51" item="4294967295"/>
        </tpls>
      </n>
      <n v="6.3745957437412936E-3" bc="00B4F0FF" fc="00008000">
        <tpls c="5">
          <tpl fld="1" item="26"/>
          <tpl fld="4" item="108"/>
          <tpl fld="2" item="1"/>
          <tpl fld="7" item="0"/>
          <tpl hier="51" item="4294967295"/>
        </tpls>
      </n>
      <n v="0.19326620876994441" bc="00B4F0FF" fc="00008000">
        <tpls c="5">
          <tpl fld="1" item="27"/>
          <tpl fld="4" item="2"/>
          <tpl fld="2" item="1"/>
          <tpl fld="7" item="0"/>
          <tpl hier="51" item="4294967295"/>
        </tpls>
      </n>
      <n v="54209084" in="0" bc="00B4F0FF" fc="00008000">
        <tpls c="5">
          <tpl fld="1" item="5"/>
          <tpl fld="4" item="70"/>
          <tpl fld="2" item="1"/>
          <tpl fld="7" item="0"/>
          <tpl hier="51" item="4294967295"/>
        </tpls>
      </n>
      <n v="48979567" in="0" bc="00B4F0FF" fc="00008000">
        <tpls c="5">
          <tpl fld="1" item="4"/>
          <tpl fld="4" item="127"/>
          <tpl fld="2" item="1"/>
          <tpl fld="7" item="0"/>
          <tpl hier="51" item="4294967295"/>
        </tpls>
      </n>
      <n v="2.0463828524982523E-2" in="1" bc="00B4F0FF" fc="00008000">
        <tpls c="5">
          <tpl fld="1" item="24"/>
          <tpl fld="4" item="46"/>
          <tpl fld="2" item="1"/>
          <tpl fld="7" item="0"/>
          <tpl hier="51" item="4294967295"/>
        </tpls>
      </n>
      <n v="105.20699" in="3" bc="00B4F0FF" fc="00008000">
        <tpls c="6">
          <tpl fld="1" item="3"/>
          <tpl fld="13" item="20"/>
          <tpl fld="2" item="1"/>
          <tpl fld="23" item="0"/>
          <tpl fld="7" item="0"/>
          <tpl hier="51" item="4294967295"/>
        </tpls>
      </n>
      <n v="0.33392855466562088" bc="00B4F0FF" fc="00008000">
        <tpls c="5">
          <tpl fld="1" item="22"/>
          <tpl fld="4" item="16"/>
          <tpl fld="2" item="1"/>
          <tpl fld="7" item="0"/>
          <tpl hier="51" item="4294967295"/>
        </tpls>
      </n>
      <n v="0.25100438821815646" bc="00B4F0FF" fc="00008000">
        <tpls c="5">
          <tpl fld="1" item="22"/>
          <tpl fld="4" item="69"/>
          <tpl fld="2" item="1"/>
          <tpl fld="7" item="0"/>
          <tpl hier="51" item="4294967295"/>
        </tpls>
      </n>
      <n v="0.21153422630682397" in="2" bc="00B4F0FF" fc="00008000">
        <tpls c="5">
          <tpl fld="1" item="9"/>
          <tpl fld="13" item="16"/>
          <tpl fld="2" item="1"/>
          <tpl fld="7" item="0"/>
          <tpl hier="51" item="4294967295"/>
        </tpls>
      </n>
      <n v="0.64414341229235839" in="2" bc="00B4F0FF" fc="00008000">
        <tpls c="5">
          <tpl fld="1" item="9"/>
          <tpl fld="4" item="37"/>
          <tpl fld="2" item="1"/>
          <tpl fld="7" item="0"/>
          <tpl hier="51" item="4294967295"/>
        </tpls>
      </n>
      <n v="21199382" in="0" bc="00B4F0FF" fc="00008000">
        <tpls c="5">
          <tpl fld="1" item="5"/>
          <tpl fld="4" item="106"/>
          <tpl fld="2" item="1"/>
          <tpl fld="7" item="0"/>
          <tpl hier="51" item="4294967295"/>
        </tpls>
      </n>
      <n v="0.55391923261497944" bc="00B4F0FF" fc="00008000">
        <tpls c="5">
          <tpl fld="1" item="22"/>
          <tpl fld="4" item="38"/>
          <tpl fld="2" item="1"/>
          <tpl fld="7" item="0"/>
          <tpl hier="51" item="4294967295"/>
        </tpls>
      </n>
      <m in="0" fc="00404040">
        <tpls c="5">
          <tpl fld="9" item="2"/>
          <tpl fld="4" item="83"/>
          <tpl fld="2" item="1"/>
          <tpl fld="7" item="0"/>
          <tpl hier="51" item="4294967295"/>
        </tpls>
      </m>
      <n v="104759800.77" in="0" bc="00B4F0FF" fc="00008000">
        <tpls c="5">
          <tpl fld="1" item="20"/>
          <tpl fld="4" item="83"/>
          <tpl fld="2" item="1"/>
          <tpl fld="7" item="0"/>
          <tpl hier="51" item="4294967295"/>
        </tpls>
      </n>
      <m in="0" fc="00404040">
        <tpls c="5">
          <tpl fld="15" item="0"/>
          <tpl fld="4" item="84"/>
          <tpl fld="2" item="1"/>
          <tpl fld="7" item="1"/>
          <tpl hier="51" item="4294967295"/>
        </tpls>
      </m>
      <n v="3289545" in="0" bc="00B4F0FF" fc="00008000">
        <tpls c="5">
          <tpl fld="1" item="13"/>
          <tpl fld="4" item="84"/>
          <tpl fld="2" item="1"/>
          <tpl fld="7" item="1"/>
          <tpl hier="51" item="4294967295"/>
        </tpls>
      </n>
      <n v="0.63050230812933561" in="2" bc="00B4F0FF" fc="00008000">
        <tpls c="5">
          <tpl fld="1" item="8"/>
          <tpl fld="4" item="52"/>
          <tpl fld="2" item="1"/>
          <tpl fld="7" item="0"/>
          <tpl hier="51" item="4294967295"/>
        </tpls>
      </n>
      <n v="117.477631" in="3" bc="00B4F0FF" fc="00008000">
        <tpls c="6">
          <tpl fld="1" item="3"/>
          <tpl fld="4" item="60"/>
          <tpl fld="2" item="1"/>
          <tpl fld="23" item="0"/>
          <tpl fld="7" item="0"/>
          <tpl hier="51" item="4294967295"/>
        </tpls>
      </n>
      <n v="0.53899691552374618" in="2" bc="00B4F0FF" fc="00008000">
        <tpls c="5">
          <tpl fld="1" item="9"/>
          <tpl fld="4" item="24"/>
          <tpl fld="2" item="1"/>
          <tpl fld="7" item="0"/>
          <tpl hier="51" item="4294967295"/>
        </tpls>
      </n>
      <m in="0" fc="00404040">
        <tpls c="5">
          <tpl fld="9" item="1"/>
          <tpl fld="4" item="63"/>
          <tpl fld="2" item="1"/>
          <tpl fld="7" item="0"/>
          <tpl hier="51" item="4294967295"/>
        </tpls>
      </m>
      <n v="12504956.16" in="0" bc="00B4F0FF" fc="00008000">
        <tpls c="5">
          <tpl fld="1" item="20"/>
          <tpl fld="4" item="63"/>
          <tpl fld="2" item="1"/>
          <tpl fld="7" item="0"/>
          <tpl hier="51" item="4294967295"/>
        </tpls>
      </n>
      <m in="0" fc="00404040">
        <tpls c="5">
          <tpl fld="15" item="0"/>
          <tpl fld="13" item="1"/>
          <tpl fld="2" item="1"/>
          <tpl fld="7" item="1"/>
          <tpl hier="51" item="4294967295"/>
        </tpls>
      </m>
      <n v="570302" in="0" bc="00B4F0FF" fc="00008000">
        <tpls c="5">
          <tpl fld="1" item="13"/>
          <tpl fld="13" item="1"/>
          <tpl fld="2" item="1"/>
          <tpl fld="7" item="1"/>
          <tpl hier="51" item="4294967295"/>
        </tpls>
      </n>
      <n v="1.0691266844725593E-2" bc="00B4F0FF" fc="00008000">
        <tpls c="5">
          <tpl fld="1" item="26"/>
          <tpl fld="4" item="52"/>
          <tpl fld="2" item="1"/>
          <tpl fld="7" item="0"/>
          <tpl hier="51" item="4294967295"/>
        </tpls>
      </n>
      <n v="49000" in="0" fc="00008000">
        <tpls c="5">
          <tpl fld="9" item="0"/>
          <tpl fld="13" item="26"/>
          <tpl fld="2" item="1"/>
          <tpl fld="7" item="1"/>
          <tpl hier="51" item="4294967295"/>
        </tpls>
      </n>
      <n v="3640168" in="0" bc="00B4F0FF" fc="00008000">
        <tpls c="5">
          <tpl fld="1" item="13"/>
          <tpl fld="13" item="26"/>
          <tpl fld="2" item="1"/>
          <tpl fld="7" item="1"/>
          <tpl hier="51" item="4294967295"/>
        </tpls>
      </n>
      <n v="420000" in="0" fc="00008000">
        <tpls c="5">
          <tpl fld="15" item="0"/>
          <tpl fld="13" item="19"/>
          <tpl fld="2" item="1"/>
          <tpl fld="7" item="1"/>
          <tpl hier="51" item="4294967295"/>
        </tpls>
      </n>
      <n v="-3178000" in="0" fc="00000080">
        <tpls c="5">
          <tpl fld="9" item="0"/>
          <tpl fld="6" item="3"/>
          <tpl fld="2" item="1"/>
          <tpl fld="7" item="1"/>
          <tpl hier="51" item="4294967295"/>
        </tpls>
      </n>
      <n v="1070776" in="0" bc="00B4F0FF" fc="00008000">
        <tpls c="5">
          <tpl fld="1" item="13"/>
          <tpl fld="6" item="3"/>
          <tpl fld="2" item="1"/>
          <tpl fld="7" item="1"/>
          <tpl hier="51" item="4294967295"/>
        </tpls>
      </n>
      <n v="46685123" in="0" bc="00B4F0FF" fc="00008000">
        <tpls c="5">
          <tpl fld="1" item="4"/>
          <tpl fld="4" item="8"/>
          <tpl fld="2" item="1"/>
          <tpl fld="7" item="0"/>
          <tpl hier="51" item="4294967295"/>
        </tpls>
      </n>
      <m in="0" fc="00404040">
        <tpls c="5">
          <tpl fld="9" item="2"/>
          <tpl fld="4" item="97"/>
          <tpl fld="2" item="1"/>
          <tpl fld="7" item="0"/>
          <tpl hier="51" item="4294967295"/>
        </tpls>
      </m>
      <m in="0" fc="00404040">
        <tpls c="5">
          <tpl fld="9" item="2"/>
          <tpl fld="4" item="24"/>
          <tpl fld="2" item="1"/>
          <tpl fld="7" item="0"/>
          <tpl hier="51" item="4294967295"/>
        </tpls>
      </m>
      <n v="11346523.74" in="0" bc="00B4F0FF" fc="00008000">
        <tpls c="5">
          <tpl fld="1" item="20"/>
          <tpl fld="4" item="24"/>
          <tpl fld="2" item="1"/>
          <tpl fld="7" item="0"/>
          <tpl hier="51" item="4294967295"/>
        </tpls>
      </n>
      <n v="1046987" in="0" bc="00B4F0FF" fc="00008000">
        <tpls c="5">
          <tpl fld="1" item="19"/>
          <tpl fld="4" item="25"/>
          <tpl fld="2" item="1"/>
          <tpl fld="7" item="1"/>
          <tpl hier="51" item="4294967295"/>
        </tpls>
      </n>
      <n v="357786794" in="0" bc="00B4F0FF" fc="00008000">
        <tpls c="5">
          <tpl fld="1" item="4"/>
          <tpl fld="4" item="25"/>
          <tpl fld="2" item="1"/>
          <tpl fld="7" item="1"/>
          <tpl hier="51" item="4294967295"/>
        </tpls>
      </n>
      <m in="0" fc="00404040">
        <tpls c="5">
          <tpl fld="9" item="2"/>
          <tpl fld="4" item="141"/>
          <tpl fld="2" item="1"/>
          <tpl fld="7" item="0"/>
          <tpl hier="51" item="4294967295"/>
        </tpls>
      </m>
      <n v="9508238.0999999996" in="0" bc="00B4F0FF" fc="00008000">
        <tpls c="5">
          <tpl fld="1" item="20"/>
          <tpl fld="4" item="141"/>
          <tpl fld="2" item="1"/>
          <tpl fld="7" item="0"/>
          <tpl hier="51" item="4294967295"/>
        </tpls>
      </n>
      <n v="97.349947999999998" in="3" bc="00B4F0FF" fc="00008000">
        <tpls c="6">
          <tpl fld="1" item="3"/>
          <tpl fld="4" item="109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42"/>
          <tpl fld="2" item="1"/>
          <tpl fld="7" item="0"/>
          <tpl hier="51" item="4294967295"/>
        </tpls>
      </m>
      <n v="29670916" in="0" bc="00B4F0FF" fc="00008000">
        <tpls c="5">
          <tpl fld="1" item="20"/>
          <tpl fld="4" item="42"/>
          <tpl fld="2" item="1"/>
          <tpl fld="7" item="0"/>
          <tpl hier="51" item="4294967295"/>
        </tpls>
      </n>
      <n v="64369125" in="0" bc="00B4F0FF" fc="00008000">
        <tpls c="5">
          <tpl fld="1" item="5"/>
          <tpl fld="4" item="63"/>
          <tpl fld="2" item="1"/>
          <tpl fld="7" item="0"/>
          <tpl hier="51" item="4294967295"/>
        </tpls>
      </n>
      <n v="0.55435016048372787" in="2" bc="00B4F0FF" fc="00008000">
        <tpls c="5">
          <tpl fld="1" item="9"/>
          <tpl fld="4" item="58"/>
          <tpl fld="2" item="1"/>
          <tpl fld="7" item="0"/>
          <tpl hier="51" item="4294967295"/>
        </tpls>
      </n>
      <n v="103540224" in="0" bc="00B4F0FF" fc="00008000">
        <tpls c="5">
          <tpl fld="1" item="4"/>
          <tpl fld="13" item="8"/>
          <tpl fld="2" item="1"/>
          <tpl fld="7" item="0"/>
          <tpl hier="51" item="4294967295"/>
        </tpls>
      </n>
      <m in="0" fc="00404040">
        <tpls c="5">
          <tpl fld="9" item="1"/>
          <tpl fld="4" item="108"/>
          <tpl fld="2" item="1"/>
          <tpl fld="7" item="0"/>
          <tpl hier="51" item="4294967295"/>
        </tpls>
      </m>
      <n v="57946615" in="0" bc="00B4F0FF" fc="00008000">
        <tpls c="5">
          <tpl fld="1" item="4"/>
          <tpl fld="4" item="114"/>
          <tpl fld="2" item="1"/>
          <tpl fld="7" item="0"/>
          <tpl hier="51" item="4294967295"/>
        </tpls>
      </n>
      <n v="147904" in="0" bc="00B4F0FF" fc="00008000">
        <tpls c="5">
          <tpl fld="1" item="19"/>
          <tpl fld="4" item="65"/>
          <tpl fld="2" item="1"/>
          <tpl fld="7" item="1"/>
          <tpl hier="51" item="4294967295"/>
        </tpls>
      </n>
      <n v="47397209" in="0" bc="00B4F0FF" fc="00008000">
        <tpls c="5">
          <tpl fld="1" item="4"/>
          <tpl fld="4" item="65"/>
          <tpl fld="2" item="1"/>
          <tpl fld="7" item="1"/>
          <tpl hier="51" item="4294967295"/>
        </tpls>
      </n>
      <n v="47939562" in="0" bc="00B4F0FF" fc="00008000">
        <tpls c="5">
          <tpl fld="1" item="5"/>
          <tpl fld="4" item="94"/>
          <tpl fld="2" item="1"/>
          <tpl fld="7" item="0"/>
          <tpl hier="51" item="4294967295"/>
        </tpls>
      </n>
      <n v="339170" in="0" bc="00B4F0FF" fc="00008000">
        <tpls c="5">
          <tpl fld="1" item="19"/>
          <tpl fld="4" item="150"/>
          <tpl fld="2" item="1"/>
          <tpl fld="7" item="1"/>
          <tpl hier="51" item="4294967295"/>
        </tpls>
      </n>
      <n v="163403122" in="0" bc="00B4F0FF" fc="00008000">
        <tpls c="5">
          <tpl fld="1" item="4"/>
          <tpl fld="4" item="150"/>
          <tpl fld="2" item="1"/>
          <tpl fld="7" item="1"/>
          <tpl hier="51" item="4294967295"/>
        </tpls>
      </n>
      <n v="-191571" in="0" bc="00B4F0FF" fc="00000080">
        <tpls c="5">
          <tpl fld="1" item="19"/>
          <tpl fld="4" item="151"/>
          <tpl fld="2" item="1"/>
          <tpl fld="7" item="1"/>
          <tpl hier="51" item="4294967295"/>
        </tpls>
      </n>
      <n v="48544210" in="0" bc="00B4F0FF" fc="00008000">
        <tpls c="5">
          <tpl fld="1" item="4"/>
          <tpl fld="4" item="151"/>
          <tpl fld="2" item="1"/>
          <tpl fld="7" item="1"/>
          <tpl hier="51" item="4294967295"/>
        </tpls>
      </n>
      <n v="0.6023151342095534" in="2" bc="00B4F0FF" fc="00008000">
        <tpls c="5">
          <tpl fld="1" item="9"/>
          <tpl fld="4" item="116"/>
          <tpl fld="2" item="1"/>
          <tpl fld="7" item="0"/>
          <tpl hier="51" item="4294967295"/>
        </tpls>
      </n>
      <n v="119.92905500000001" in="3" bc="00B4F0FF" fc="00008000">
        <tpls c="6">
          <tpl fld="1" item="3"/>
          <tpl fld="13" item="6"/>
          <tpl fld="2" item="1"/>
          <tpl fld="23" item="0"/>
          <tpl fld="7" item="0"/>
          <tpl hier="51" item="4294967295"/>
        </tpls>
      </n>
      <n v="2.4668440880053131E-2" bc="00B4F0FF" fc="00008000">
        <tpls c="5">
          <tpl fld="1" item="26"/>
          <tpl fld="4" item="85"/>
          <tpl fld="2" item="1"/>
          <tpl fld="7" item="0"/>
          <tpl hier="51" item="4294967295"/>
        </tpls>
      </n>
      <n v="9.3714420027411691E-3" in="1" bc="00B4F0FF" fc="00008000">
        <tpls c="5">
          <tpl fld="1" item="24"/>
          <tpl fld="4" item="7"/>
          <tpl fld="2" item="1"/>
          <tpl fld="7" item="0"/>
          <tpl hier="51" item="4294967295"/>
        </tpls>
      </n>
      <m in="0" fc="00404040">
        <tpls c="5">
          <tpl fld="9" item="1"/>
          <tpl fld="4" item="122"/>
          <tpl fld="2" item="1"/>
          <tpl fld="7" item="0"/>
          <tpl hier="51" item="4294967295"/>
        </tpls>
      </m>
      <n v="11135577.42" in="0" bc="00B4F0FF" fc="00008000">
        <tpls c="5">
          <tpl fld="1" item="20"/>
          <tpl fld="4" item="122"/>
          <tpl fld="2" item="1"/>
          <tpl fld="7" item="0"/>
          <tpl hier="51" item="4294967295"/>
        </tpls>
      </n>
      <n v="0.37316729193359571" in="0" bc="00B4F0FF" fc="00008000">
        <tpls c="5">
          <tpl fld="1" item="7"/>
          <tpl fld="4" item="140"/>
          <tpl fld="2" item="1"/>
          <tpl fld="7" item="0"/>
          <tpl hier="51" item="4294967295"/>
        </tpls>
      </n>
      <n v="117731233" in="0" bc="00B4F0FF" fc="00008000">
        <tpls c="5">
          <tpl fld="1" item="5"/>
          <tpl fld="4" item="85"/>
          <tpl fld="2" item="1"/>
          <tpl fld="7" item="0"/>
          <tpl hier="51" item="4294967295"/>
        </tpls>
      </n>
      <m in="0" fc="00404040">
        <tpls c="5">
          <tpl fld="9" item="0"/>
          <tpl fld="4" item="71"/>
          <tpl fld="2" item="1"/>
          <tpl fld="7" item="1"/>
          <tpl hier="51" item="4294967295"/>
        </tpls>
      </m>
      <n v="36434430" in="0" bc="00B4F0FF" fc="00008000">
        <tpls c="5">
          <tpl fld="1" item="13"/>
          <tpl fld="4" item="71"/>
          <tpl fld="2" item="1"/>
          <tpl fld="7" item="1"/>
          <tpl hier="51" item="4294967295"/>
        </tpls>
      </n>
      <m in="0" fc="00404040">
        <tpls c="5">
          <tpl fld="9" item="2"/>
          <tpl fld="4" item="37"/>
          <tpl fld="2" item="1"/>
          <tpl fld="7" item="0"/>
          <tpl hier="51" item="4294967295"/>
        </tpls>
      </m>
      <n v="13440252.800000001" in="0" bc="00B4F0FF" fc="00008000">
        <tpls c="5">
          <tpl fld="1" item="20"/>
          <tpl fld="4" item="37"/>
          <tpl fld="2" item="1"/>
          <tpl fld="7" item="0"/>
          <tpl hier="51" item="4294967295"/>
        </tpls>
      </n>
      <n v="0.27483591753952824" in="0" bc="00B4F0FF" fc="00008000">
        <tpls c="5">
          <tpl fld="1" item="7"/>
          <tpl fld="4" item="97"/>
          <tpl fld="2" item="1"/>
          <tpl fld="7" item="0"/>
          <tpl hier="51" item="4294967295"/>
        </tpls>
      </n>
      <n v="9.3380843941455863E-2" bc="00B4F0FF" fc="00008000">
        <tpls c="5">
          <tpl fld="1" item="27"/>
          <tpl fld="13" item="5"/>
          <tpl fld="2" item="1"/>
          <tpl fld="7" item="0"/>
          <tpl hier="51" item="4294967295"/>
        </tpls>
      </n>
      <n v="2.0356743383032443E-3" bc="00B4F0FF" fc="00008000">
        <tpls c="5">
          <tpl fld="1" item="26"/>
          <tpl fld="4" item="73"/>
          <tpl fld="2" item="1"/>
          <tpl fld="7" item="0"/>
          <tpl hier="51" item="4294967295"/>
        </tpls>
      </n>
      <m in="0" fc="00404040">
        <tpls c="5">
          <tpl fld="9" item="2"/>
          <tpl fld="13" item="21"/>
          <tpl fld="2" item="1"/>
          <tpl fld="7" item="0"/>
          <tpl hier="51" item="4294967295"/>
        </tpls>
      </m>
      <n v="8998136" in="0" bc="00B4F0FF" fc="00008000">
        <tpls c="5">
          <tpl fld="1" item="20"/>
          <tpl fld="13" item="21"/>
          <tpl fld="2" item="1"/>
          <tpl fld="7" item="0"/>
          <tpl hier="51" item="4294967295"/>
        </tpls>
      </n>
      <n v="0.37504178398475668" in="2" bc="00B4F0FF" fc="00008000">
        <tpls c="5">
          <tpl fld="1" item="9"/>
          <tpl fld="4" item="100"/>
          <tpl fld="2" item="1"/>
          <tpl fld="7" item="0"/>
          <tpl hier="51" item="4294967295"/>
        </tpls>
      </n>
      <n v="29639447" in="0" bc="00B4F0FF" fc="00008000">
        <tpls c="5">
          <tpl fld="1" item="4"/>
          <tpl fld="4" item="47"/>
          <tpl fld="2" item="1"/>
          <tpl fld="7" item="0"/>
          <tpl hier="51" item="4294967295"/>
        </tpls>
      </n>
      <n v="90142566" in="0" bc="00B4F0FF" fc="00008000">
        <tpls c="5">
          <tpl fld="1" item="4"/>
          <tpl fld="4" item="144"/>
          <tpl fld="2" item="1"/>
          <tpl fld="7" item="0"/>
          <tpl hier="51" item="4294967295"/>
        </tpls>
      </n>
      <m in="0" fc="00404040">
        <tpls c="5">
          <tpl fld="9" item="1"/>
          <tpl fld="13" item="8"/>
          <tpl fld="2" item="1"/>
          <tpl fld="7" item="0"/>
          <tpl hier="51" item="4294967295"/>
        </tpls>
      </m>
      <n v="18331428" in="0" bc="00B4F0FF" fc="00008000">
        <tpls c="5">
          <tpl fld="1" item="20"/>
          <tpl fld="13" item="8"/>
          <tpl fld="2" item="1"/>
          <tpl fld="7" item="0"/>
          <tpl hier="51" item="4294967295"/>
        </tpls>
      </n>
      <n v="0.3334815870378447" bc="00B4F0FF" fc="00008000">
        <tpls c="5">
          <tpl fld="1" item="22"/>
          <tpl fld="5" item="3"/>
          <tpl fld="2" item="1"/>
          <tpl fld="7" item="0"/>
          <tpl hier="51" item="4294967295"/>
        </tpls>
      </n>
      <n v="47421" in="0" bc="00B4F0FF" fc="00008000">
        <tpls c="5">
          <tpl fld="1" item="19"/>
          <tpl fld="13" item="3"/>
          <tpl fld="2" item="1"/>
          <tpl fld="7" item="1"/>
          <tpl hier="51" item="4294967295"/>
        </tpls>
      </n>
      <n v="153866499" in="0" bc="00B4F0FF" fc="00008000">
        <tpls c="5">
          <tpl fld="1" item="4"/>
          <tpl fld="13" item="3"/>
          <tpl fld="2" item="1"/>
          <tpl fld="7" item="1"/>
          <tpl hier="51" item="4294967295"/>
        </tpls>
      </n>
      <m in="0" fc="00404040">
        <tpls c="5">
          <tpl fld="15" item="0"/>
          <tpl fld="4" item="98"/>
          <tpl fld="2" item="1"/>
          <tpl fld="7" item="1"/>
          <tpl hier="51" item="4294967295"/>
        </tpls>
      </m>
      <n v="1327309" in="0" bc="00B4F0FF" fc="00008000">
        <tpls c="5">
          <tpl fld="1" item="13"/>
          <tpl fld="4" item="98"/>
          <tpl fld="2" item="1"/>
          <tpl fld="7" item="1"/>
          <tpl hier="51" item="4294967295"/>
        </tpls>
      </n>
      <n v="2.0027475349564547E-2" bc="00B4F0FF" fc="00008000">
        <tpls c="5">
          <tpl fld="1" item="26"/>
          <tpl fld="4" item="30"/>
          <tpl fld="2" item="1"/>
          <tpl fld="7" item="0"/>
          <tpl hier="51" item="4294967295"/>
        </tpls>
      </n>
      <n v="1.8719066020408247E-2" in="1" bc="00B4F0FF" fc="00008000">
        <tpls c="5">
          <tpl fld="1" item="24"/>
          <tpl fld="4" item="96"/>
          <tpl fld="2" item="1"/>
          <tpl fld="7" item="0"/>
          <tpl hier="51" item="4294967295"/>
        </tpls>
      </n>
      <m in="0" fc="00404040">
        <tpls c="5">
          <tpl fld="9" item="2"/>
          <tpl fld="4" item="73"/>
          <tpl fld="2" item="1"/>
          <tpl fld="7" item="0"/>
          <tpl hier="51" item="4294967295"/>
        </tpls>
      </m>
      <n v="14944593.5" in="0" bc="00B4F0FF" fc="00008000">
        <tpls c="5">
          <tpl fld="1" item="20"/>
          <tpl fld="4" item="73"/>
          <tpl fld="2" item="1"/>
          <tpl fld="7" item="0"/>
          <tpl hier="51" item="4294967295"/>
        </tpls>
      </n>
      <n v="8.0460686302776495E-3" bc="00B4F0FF" fc="00008000">
        <tpls c="5">
          <tpl fld="1" item="26"/>
          <tpl fld="4" item="150"/>
          <tpl fld="2" item="1"/>
          <tpl fld="7" item="0"/>
          <tpl hier="51" item="4294967295"/>
        </tpls>
      </n>
      <m in="0" fc="00404040">
        <tpls c="5">
          <tpl fld="9" item="1"/>
          <tpl fld="4" item="103"/>
          <tpl fld="2" item="1"/>
          <tpl fld="7" item="0"/>
          <tpl hier="51" item="4294967295"/>
        </tpls>
      </m>
      <n v="18662542.030000001" in="0" bc="00B4F0FF" fc="00008000">
        <tpls c="5">
          <tpl fld="1" item="20"/>
          <tpl fld="4" item="103"/>
          <tpl fld="2" item="1"/>
          <tpl fld="7" item="0"/>
          <tpl hier="51" item="4294967295"/>
        </tpls>
      </n>
      <m in="0" fc="00404040">
        <tpls c="5">
          <tpl fld="9" item="0"/>
          <tpl fld="4" item="131"/>
          <tpl fld="2" item="1"/>
          <tpl fld="7" item="1"/>
          <tpl hier="51" item="4294967295"/>
        </tpls>
      </m>
      <n v="24468774" in="0" bc="00B4F0FF" fc="00008000">
        <tpls c="5">
          <tpl fld="1" item="13"/>
          <tpl fld="4" item="131"/>
          <tpl fld="2" item="1"/>
          <tpl fld="7" item="1"/>
          <tpl hier="51" item="4294967295"/>
        </tpls>
      </n>
      <n v="1.3692861996944656E-2" in="1" bc="00B4F0FF" fc="00008000">
        <tpls c="5">
          <tpl fld="1" item="24"/>
          <tpl fld="4" item="29"/>
          <tpl fld="2" item="1"/>
          <tpl fld="7" item="0"/>
          <tpl hier="51" item="4294967295"/>
        </tpls>
      </n>
      <m in="0" fc="00404040">
        <tpls c="5">
          <tpl fld="9" item="2"/>
          <tpl fld="4" item="63"/>
          <tpl fld="2" item="1"/>
          <tpl fld="7" item="0"/>
          <tpl hier="51" item="4294967295"/>
        </tpls>
      </m>
      <m in="0" fc="00404040">
        <tpls c="5">
          <tpl fld="15" item="0"/>
          <tpl fld="4" item="79"/>
          <tpl fld="2" item="1"/>
          <tpl fld="7" item="1"/>
          <tpl hier="51" item="4294967295"/>
        </tpls>
      </m>
      <n v="1370952" in="0" bc="00B4F0FF" fc="00008000">
        <tpls c="5">
          <tpl fld="1" item="13"/>
          <tpl fld="4" item="79"/>
          <tpl fld="2" item="1"/>
          <tpl fld="7" item="1"/>
          <tpl hier="51" item="4294967295"/>
        </tpls>
      </n>
      <n v="0.378746814298558" in="2" bc="00B4F0FF" fc="00008000">
        <tpls c="5">
          <tpl fld="1" item="8"/>
          <tpl fld="4" item="35"/>
          <tpl fld="2" item="1"/>
          <tpl fld="7" item="0"/>
          <tpl hier="51" item="4294967295"/>
        </tpls>
      </n>
      <n v="331824434.6542865" in="0" fc="00008000">
        <tpls c="5">
          <tpl fld="15" item="0"/>
          <tpl fld="6" item="16"/>
          <tpl fld="2" item="1"/>
          <tpl fld="7" item="1"/>
          <tpl hier="51" item="4294967295"/>
        </tpls>
      </n>
      <n v="1047493821" in="0" bc="00B4F0FF" fc="00008000">
        <tpls c="5">
          <tpl fld="1" item="13"/>
          <tpl fld="6" item="16"/>
          <tpl fld="2" item="1"/>
          <tpl fld="7" item="1"/>
          <tpl hier="51" item="4294967295"/>
        </tpls>
      </n>
      <n v="345754907" in="0" bc="00B4F0FF" fc="00008000">
        <tpls c="5">
          <tpl fld="1" item="5"/>
          <tpl fld="4" item="54"/>
          <tpl fld="2" item="1"/>
          <tpl fld="7" item="0"/>
          <tpl hier="51" item="4294967295"/>
        </tpls>
      </n>
      <n v="1.8465397431479437E-2" bc="00B4F0FF" fc="00008000">
        <tpls c="5">
          <tpl fld="1" item="26"/>
          <tpl fld="4" item="10"/>
          <tpl fld="2" item="1"/>
          <tpl fld="7" item="0"/>
          <tpl hier="51" item="4294967295"/>
        </tpls>
      </n>
      <n v="0.22419652656276906" in="2" bc="00B4F0FF" fc="00008000">
        <tpls c="5">
          <tpl fld="1" item="9"/>
          <tpl fld="13" item="15"/>
          <tpl fld="2" item="1"/>
          <tpl fld="7" item="0"/>
          <tpl hier="51" item="4294967295"/>
        </tpls>
      </n>
      <n v="1.045162198299231E-2" bc="00B4F0FF" fc="00008000">
        <tpls c="5">
          <tpl fld="1" item="26"/>
          <tpl fld="4" item="84"/>
          <tpl fld="2" item="1"/>
          <tpl fld="7" item="0"/>
          <tpl hier="51" item="4294967295"/>
        </tpls>
      </n>
      <n v="0.10475576952788745" bc="00B4F0FF" fc="00008000">
        <tpls c="5">
          <tpl fld="1" item="27"/>
          <tpl fld="13" item="18"/>
          <tpl fld="2" item="1"/>
          <tpl fld="7" item="0"/>
          <tpl hier="51" item="4294967295"/>
        </tpls>
      </n>
      <n v="0.21652909553239294" bc="00B4F0FF" fc="00008000">
        <tpls c="5">
          <tpl fld="1" item="22"/>
          <tpl fld="4" item="124"/>
          <tpl fld="2" item="1"/>
          <tpl fld="7" item="0"/>
          <tpl hier="51" item="4294967295"/>
        </tpls>
      </n>
      <n v="0.18967754440447274" bc="00B4F0FF" fc="00008000">
        <tpls c="5">
          <tpl fld="1" item="27"/>
          <tpl fld="4" item="112"/>
          <tpl fld="2" item="1"/>
          <tpl fld="7" item="0"/>
          <tpl hier="51" item="4294967295"/>
        </tpls>
      </n>
      <n v="187227485" in="0" bc="00B4F0FF" fc="00008000">
        <tpls c="5">
          <tpl fld="1" item="5"/>
          <tpl fld="4" item="119"/>
          <tpl fld="2" item="1"/>
          <tpl fld="7" item="0"/>
          <tpl hier="51" item="4294967295"/>
        </tpls>
      </n>
      <n v="4073464165.6700001" in="0" bc="00B4F0FF" fc="00008000">
        <tpls c="5">
          <tpl fld="1" item="5"/>
          <tpl fld="6" item="21"/>
          <tpl fld="2" item="1"/>
          <tpl fld="7" item="0"/>
          <tpl hier="51" item="4294967295"/>
        </tpls>
      </n>
      <n v="70367" in="0" bc="00B4F0FF" fc="00008000">
        <tpls c="5">
          <tpl fld="1" item="19"/>
          <tpl fld="4" item="47"/>
          <tpl fld="2" item="1"/>
          <tpl fld="7" item="1"/>
          <tpl hier="51" item="4294967295"/>
        </tpls>
      </n>
      <n v="29639447" in="0" bc="00B4F0FF" fc="00008000">
        <tpls c="5">
          <tpl fld="1" item="4"/>
          <tpl fld="4" item="47"/>
          <tpl fld="2" item="1"/>
          <tpl fld="7" item="1"/>
          <tpl hier="51" item="4294967295"/>
        </tpls>
      </n>
      <n v="0.53050679942948953" in="2" bc="00B4F0FF" fc="00008000">
        <tpls c="5">
          <tpl fld="1" item="9"/>
          <tpl fld="4" item="109"/>
          <tpl fld="2" item="1"/>
          <tpl fld="7" item="0"/>
          <tpl hier="51" item="4294967295"/>
        </tpls>
      </n>
      <n v="1.0577987165214275E-2" bc="00B4F0FF" fc="00008000">
        <tpls c="5">
          <tpl fld="1" item="26"/>
          <tpl fld="4" item="56"/>
          <tpl fld="2" item="1"/>
          <tpl fld="7" item="0"/>
          <tpl hier="51" item="4294967295"/>
        </tpls>
      </n>
      <n v="32794347" in="0" bc="00B4F0FF" fc="00008000">
        <tpls c="5">
          <tpl fld="1" item="5"/>
          <tpl fld="4" item="19"/>
          <tpl fld="2" item="1"/>
          <tpl fld="7" item="0"/>
          <tpl hier="51" item="4294967295"/>
        </tpls>
      </n>
      <n v="1.4728386711890609E-2" bc="00B4F0FF" fc="00008000">
        <tpls c="5">
          <tpl fld="1" item="26"/>
          <tpl fld="4" item="34"/>
          <tpl fld="2" item="1"/>
          <tpl fld="7" item="0"/>
          <tpl hier="51" item="4294967295"/>
        </tpls>
      </n>
      <n v="177555392" in="0" bc="00B4F0FF" fc="00008000">
        <tpls c="5">
          <tpl fld="1" item="5"/>
          <tpl fld="4" item="91"/>
          <tpl fld="2" item="1"/>
          <tpl fld="7" item="0"/>
          <tpl hier="51" item="4294967295"/>
        </tpls>
      </n>
      <m in="0" fc="00404040">
        <tpls c="5">
          <tpl fld="15" item="0"/>
          <tpl fld="4" item="125"/>
          <tpl fld="2" item="1"/>
          <tpl fld="7" item="1"/>
          <tpl hier="51" item="4294967295"/>
        </tpls>
      </m>
      <n v="1108941" in="0" bc="00B4F0FF" fc="00008000">
        <tpls c="5">
          <tpl fld="1" item="13"/>
          <tpl fld="4" item="125"/>
          <tpl fld="2" item="1"/>
          <tpl fld="7" item="1"/>
          <tpl hier="51" item="4294967295"/>
        </tpls>
      </n>
      <m in="0" fc="00404040">
        <tpls c="5">
          <tpl fld="9" item="2"/>
          <tpl fld="4" item="144"/>
          <tpl fld="2" item="1"/>
          <tpl fld="7" item="0"/>
          <tpl hier="51" item="4294967295"/>
        </tpls>
      </m>
      <n v="22429512.629999999" in="0" bc="00B4F0FF" fc="00008000">
        <tpls c="5">
          <tpl fld="1" item="20"/>
          <tpl fld="4" item="144"/>
          <tpl fld="2" item="1"/>
          <tpl fld="7" item="0"/>
          <tpl hier="51" item="4294967295"/>
        </tpls>
      </n>
      <n v="0.66139936943399524" in="2" bc="00B4F0FF" fc="00008000">
        <tpls c="5">
          <tpl fld="1" item="9"/>
          <tpl fld="4" item="92"/>
          <tpl fld="2" item="1"/>
          <tpl fld="7" item="0"/>
          <tpl hier="51" item="4294967295"/>
        </tpls>
      </n>
      <n v="0.16883212433137962" bc="00B4F0FF" fc="00008000">
        <tpls c="5">
          <tpl fld="1" item="22"/>
          <tpl fld="4" item="21"/>
          <tpl fld="2" item="1"/>
          <tpl fld="7" item="0"/>
          <tpl hier="51" item="4294967295"/>
        </tpls>
      </n>
      <n v="36505880214" in="0" bc="00B4F0FF" fc="00008000">
        <tpls c="5">
          <tpl fld="1" item="5"/>
          <tpl fld="3" item="0"/>
          <tpl fld="2" item="1"/>
          <tpl fld="7" item="0"/>
          <tpl hier="51" item="4294967295"/>
        </tpls>
      </n>
      <n v="333062232" in="0" bc="00B4F0FF" fc="00008000">
        <tpls c="5">
          <tpl fld="1" item="4"/>
          <tpl fld="13" item="9"/>
          <tpl fld="2" item="1"/>
          <tpl fld="7" item="0"/>
          <tpl hier="51" item="4294967295"/>
        </tpls>
      </n>
      <m in="0" fc="00404040">
        <tpls c="5">
          <tpl fld="9" item="0"/>
          <tpl fld="13" item="5"/>
          <tpl fld="2" item="1"/>
          <tpl fld="7" item="1"/>
          <tpl hier="51" item="4294967295"/>
        </tpls>
      </m>
      <n v="0.37435459833936058" in="2" bc="00B4F0FF" fc="00008000">
        <tpls c="5">
          <tpl fld="1" item="8"/>
          <tpl fld="4" item="33"/>
          <tpl fld="2" item="1"/>
          <tpl fld="7" item="0"/>
          <tpl hier="51" item="4294967295"/>
        </tpls>
      </n>
      <n v="-1633000" in="0" fc="00000080">
        <tpls c="5">
          <tpl fld="9" item="2"/>
          <tpl fld="6" item="12"/>
          <tpl fld="2" item="1"/>
          <tpl fld="7" item="0"/>
          <tpl hier="51" item="4294967295"/>
        </tpls>
      </n>
      <n v="19592770" in="0" bc="00B4F0FF" fc="00008000">
        <tpls c="5">
          <tpl fld="1" item="20"/>
          <tpl fld="6" item="12"/>
          <tpl fld="2" item="1"/>
          <tpl fld="7" item="0"/>
          <tpl hier="51" item="4294967295"/>
        </tpls>
      </n>
      <n v="0.74344141158902499" in="0" bc="00B4F0FF" fc="00008000">
        <tpls c="5">
          <tpl fld="1" item="7"/>
          <tpl fld="13" item="25"/>
          <tpl fld="2" item="1"/>
          <tpl fld="7" item="0"/>
          <tpl hier="51" item="4294967295"/>
        </tpls>
      </n>
      <n v="0.91294055051918799" in="0" bc="00B4F0FF" fc="00008000">
        <tpls c="5">
          <tpl fld="1" item="7"/>
          <tpl fld="13" item="21"/>
          <tpl fld="2" item="1"/>
          <tpl fld="7" item="0"/>
          <tpl hier="51" item="4294967295"/>
        </tpls>
      </n>
      <n v="1.005665103020394E-2" bc="00B4F0FF" fc="00008000">
        <tpls c="5">
          <tpl fld="1" item="26"/>
          <tpl fld="4" item="145"/>
          <tpl fld="2" item="1"/>
          <tpl fld="7" item="0"/>
          <tpl hier="51" item="4294967295"/>
        </tpls>
      </n>
      <m in="0" fc="00404040">
        <tpls c="5">
          <tpl fld="15" item="0"/>
          <tpl fld="4" item="50"/>
          <tpl fld="2" item="1"/>
          <tpl fld="7" item="1"/>
          <tpl hier="51" item="4294967295"/>
        </tpls>
      </m>
      <n v="1330058" in="0" bc="00B4F0FF" fc="00008000">
        <tpls c="5">
          <tpl fld="1" item="13"/>
          <tpl fld="4" item="50"/>
          <tpl fld="2" item="1"/>
          <tpl fld="7" item="1"/>
          <tpl hier="51" item="4294967295"/>
        </tpls>
      </n>
      <n v="133.69463099999999" in="3" bc="00B4F0FF" fc="00008000">
        <tpls c="6">
          <tpl fld="1" item="3"/>
          <tpl fld="4" item="97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49"/>
          <tpl fld="2" item="1"/>
          <tpl fld="7" item="1"/>
          <tpl hier="51" item="4294967295"/>
        </tpls>
      </m>
      <m in="0" fc="00404040">
        <tpls c="5">
          <tpl fld="9" item="2"/>
          <tpl fld="4" item="118"/>
          <tpl fld="2" item="1"/>
          <tpl fld="7" item="0"/>
          <tpl hier="51" item="4294967295"/>
        </tpls>
      </m>
      <n v="21760537.739999998" in="0" bc="00B4F0FF" fc="00008000">
        <tpls c="5">
          <tpl fld="1" item="20"/>
          <tpl fld="4" item="118"/>
          <tpl fld="2" item="1"/>
          <tpl fld="7" item="0"/>
          <tpl hier="51" item="4294967295"/>
        </tpls>
      </n>
      <n v="6.224668053337809E-3" in="1" bc="00B4F0FF" fc="00008000">
        <tpls c="5">
          <tpl fld="1" item="24"/>
          <tpl fld="13" item="12"/>
          <tpl fld="2" item="1"/>
          <tpl fld="7" item="0"/>
          <tpl hier="51" item="4294967295"/>
        </tpls>
      </n>
      <n v="8.647752783334689E-2" bc="00B4F0FF" fc="00008000">
        <tpls c="5">
          <tpl fld="1" item="27"/>
          <tpl fld="4" item="77"/>
          <tpl fld="2" item="1"/>
          <tpl fld="7" item="0"/>
          <tpl hier="51" item="4294967295"/>
        </tpls>
      </n>
      <n v="0.12310633346330518" bc="00B4F0FF" fc="00008000">
        <tpls c="5">
          <tpl fld="1" item="27"/>
          <tpl fld="4" item="83"/>
          <tpl fld="2" item="1"/>
          <tpl fld="7" item="0"/>
          <tpl hier="51" item="4294967295"/>
        </tpls>
      </n>
      <n v="0.70259809818277064" in="2" bc="00B4F0FF" fc="00008000">
        <tpls c="5">
          <tpl fld="1" item="9"/>
          <tpl fld="4" item="2"/>
          <tpl fld="2" item="1"/>
          <tpl fld="7" item="0"/>
          <tpl hier="51" item="4294967295"/>
        </tpls>
      </n>
      <n v="0.39557702533125355" in="2" bc="00B4F0FF" fc="00008000">
        <tpls c="5">
          <tpl fld="1" item="9"/>
          <tpl fld="3" item="0"/>
          <tpl fld="2" item="1"/>
          <tpl fld="7" item="0"/>
          <tpl hier="51" item="4294967295"/>
        </tpls>
      </n>
      <n v="0.13912421002571845" in="2" bc="00B4F0FF" fc="00008000">
        <tpls c="5">
          <tpl fld="1" item="9"/>
          <tpl fld="6" item="3"/>
          <tpl fld="2" item="1"/>
          <tpl fld="7" item="0"/>
          <tpl hier="51" item="4294967295"/>
        </tpls>
      </n>
      <n v="0.6545693267197451" in="2" bc="00B4F0FF" fc="00008000">
        <tpls c="5">
          <tpl fld="1" item="8"/>
          <tpl fld="4" item="111"/>
          <tpl fld="2" item="1"/>
          <tpl fld="7" item="0"/>
          <tpl hier="51" item="4294967295"/>
        </tpls>
      </n>
      <m in="0" fc="00404040">
        <tpls c="5">
          <tpl fld="15" item="0"/>
          <tpl fld="4" item="117"/>
          <tpl fld="2" item="1"/>
          <tpl fld="7" item="1"/>
          <tpl hier="51" item="4294967295"/>
        </tpls>
      </m>
      <n v="810950" in="0" bc="00B4F0FF" fc="00008000">
        <tpls c="5">
          <tpl fld="1" item="13"/>
          <tpl fld="4" item="117"/>
          <tpl fld="2" item="1"/>
          <tpl fld="7" item="1"/>
          <tpl hier="51" item="4294967295"/>
        </tpls>
      </n>
      <n v="62480049" in="0" bc="00B4F0FF" fc="00008000">
        <tpls c="5">
          <tpl fld="1" item="5"/>
          <tpl fld="4" item="104"/>
          <tpl fld="2" item="1"/>
          <tpl fld="7" item="0"/>
          <tpl hier="51" item="4294967295"/>
        </tpls>
      </n>
      <n v="0.62907042755464315" in="2" bc="00B4F0FF" fc="00008000">
        <tpls c="5">
          <tpl fld="1" item="9"/>
          <tpl fld="4" item="133"/>
          <tpl fld="2" item="1"/>
          <tpl fld="7" item="0"/>
          <tpl hier="51" item="4294967295"/>
        </tpls>
      </n>
      <n v="7.5388906172785064E-3" in="1" bc="00B4F0FF" fc="00008000">
        <tpls c="5">
          <tpl fld="1" item="24"/>
          <tpl fld="4" item="103"/>
          <tpl fld="2" item="1"/>
          <tpl fld="7" item="0"/>
          <tpl hier="51" item="4294967295"/>
        </tpls>
      </n>
      <n v="212576" in="0" bc="00B4F0FF" fc="00008000">
        <tpls c="5">
          <tpl fld="1" item="19"/>
          <tpl fld="4" item="70"/>
          <tpl fld="2" item="1"/>
          <tpl fld="7" item="1"/>
          <tpl hier="51" item="4294967295"/>
        </tpls>
      </n>
      <n v="51762960" in="0" bc="00B4F0FF" fc="00008000">
        <tpls c="5">
          <tpl fld="1" item="4"/>
          <tpl fld="4" item="70"/>
          <tpl fld="2" item="1"/>
          <tpl fld="7" item="1"/>
          <tpl hier="51" item="4294967295"/>
        </tpls>
      </n>
      <m in="0" fc="00404040">
        <tpls c="5">
          <tpl fld="9" item="1"/>
          <tpl fld="4" item="121"/>
          <tpl fld="2" item="1"/>
          <tpl fld="7" item="0"/>
          <tpl hier="51" item="4294967295"/>
        </tpls>
      </m>
      <n v="9243702.2100000009" in="0" bc="00B4F0FF" fc="00008000">
        <tpls c="5">
          <tpl fld="1" item="20"/>
          <tpl fld="4" item="121"/>
          <tpl fld="2" item="1"/>
          <tpl fld="7" item="0"/>
          <tpl hier="51" item="4294967295"/>
        </tpls>
      </n>
      <n v="1.3666885260991309E-2" in="1" bc="00B4F0FF" fc="00008000">
        <tpls c="5">
          <tpl fld="1" item="24"/>
          <tpl fld="4" item="150"/>
          <tpl fld="2" item="1"/>
          <tpl fld="7" item="0"/>
          <tpl hier="51" item="4294967295"/>
        </tpls>
      </n>
      <m in="0" bc="00B4F0FF" fc="00404040">
        <tpls c="5">
          <tpl fld="1" item="19"/>
          <tpl fld="6" item="1"/>
          <tpl fld="2" item="1"/>
          <tpl fld="7" item="1"/>
          <tpl hier="51" item="4294967295"/>
        </tpls>
      </m>
      <n v="644716481" in="0" bc="00B4F0FF" fc="00008000">
        <tpls c="5">
          <tpl fld="1" item="4"/>
          <tpl fld="6" item="1"/>
          <tpl fld="2" item="1"/>
          <tpl fld="7" item="1"/>
          <tpl hier="51" item="4294967295"/>
        </tpls>
      </n>
      <n v="109487183" in="0" bc="00B4F0FF" fc="00008000">
        <tpls c="5">
          <tpl fld="1" item="4"/>
          <tpl fld="4" item="137"/>
          <tpl fld="2" item="1"/>
          <tpl fld="7" item="0"/>
          <tpl hier="51" item="4294967295"/>
        </tpls>
      </n>
      <n v="1.8302455189121703E-2" bc="00B4F0FF" fc="00008000">
        <tpls c="5">
          <tpl fld="1" item="26"/>
          <tpl fld="3" item="0"/>
          <tpl fld="2" item="1"/>
          <tpl fld="7" item="0"/>
          <tpl hier="51" item="4294967295"/>
        </tpls>
      </n>
      <n v="256369954" in="0" bc="00B4F0FF" fc="00008000">
        <tpls c="5">
          <tpl fld="1" item="4"/>
          <tpl fld="4" item="91"/>
          <tpl fld="2" item="1"/>
          <tpl fld="7" item="0"/>
          <tpl hier="51" item="4294967295"/>
        </tpls>
      </n>
      <n v="0.10761206737184721" bc="00B4F0FF" fc="00008000">
        <tpls c="5">
          <tpl fld="1" item="27"/>
          <tpl fld="4" item="101"/>
          <tpl fld="2" item="1"/>
          <tpl fld="7" item="0"/>
          <tpl hier="51" item="4294967295"/>
        </tpls>
      </n>
      <m in="0" fc="00404040">
        <tpls c="5">
          <tpl fld="9" item="0"/>
          <tpl fld="4" item="16"/>
          <tpl fld="2" item="1"/>
          <tpl fld="7" item="1"/>
          <tpl hier="51" item="4294967295"/>
        </tpls>
      </m>
      <n v="-50000" in="0" fc="00000080">
        <tpls c="5">
          <tpl fld="9" item="1"/>
          <tpl fld="13" item="22"/>
          <tpl fld="2" item="1"/>
          <tpl fld="7" item="0"/>
          <tpl hier="51" item="4294967295"/>
        </tpls>
      </n>
      <n v="8105150" in="0" bc="00B4F0FF" fc="00008000">
        <tpls c="5">
          <tpl fld="1" item="20"/>
          <tpl fld="13" item="22"/>
          <tpl fld="2" item="1"/>
          <tpl fld="7" item="0"/>
          <tpl hier="51" item="4294967295"/>
        </tpls>
      </n>
      <n v="0.42539597400917623" in="2" bc="00B4F0FF" fc="00008000">
        <tpls c="5">
          <tpl fld="1" item="8"/>
          <tpl fld="4" item="61"/>
          <tpl fld="2" item="1"/>
          <tpl fld="7" item="0"/>
          <tpl hier="51" item="4294967295"/>
        </tpls>
      </n>
      <n v="3.7393319922586141E-3" in="1" bc="00B4F0FF" fc="00008000">
        <tpls c="5">
          <tpl fld="1" item="24"/>
          <tpl fld="6" item="20"/>
          <tpl fld="2" item="1"/>
          <tpl fld="7" item="0"/>
          <tpl hier="51" item="4294967295"/>
        </tpls>
      </n>
      <n v="0.54531577129684217" in="0" bc="00B4F0FF" fc="00008000">
        <tpls c="5">
          <tpl fld="1" item="7"/>
          <tpl fld="13" item="4"/>
          <tpl fld="2" item="1"/>
          <tpl fld="7" item="0"/>
          <tpl hier="51" item="4294967295"/>
        </tpls>
      </n>
      <n v="40636321" in="0" bc="00B4F0FF" fc="00008000">
        <tpls c="5">
          <tpl fld="1" item="4"/>
          <tpl fld="4" item="122"/>
          <tpl fld="2" item="1"/>
          <tpl fld="7" item="0"/>
          <tpl hier="51" item="4294967295"/>
        </tpls>
      </n>
      <n v="0.32989718436915649" in="0" bc="00B4F0FF" fc="00008000">
        <tpls c="5">
          <tpl fld="1" item="7"/>
          <tpl fld="4" item="4"/>
          <tpl fld="2" item="1"/>
          <tpl fld="7" item="0"/>
          <tpl hier="51" item="4294967295"/>
        </tpls>
      </n>
      <n v="0.3662952674316402" in="0" bc="00B4F0FF" fc="00008000">
        <tpls c="5">
          <tpl fld="1" item="7"/>
          <tpl fld="4" item="90"/>
          <tpl fld="2" item="1"/>
          <tpl fld="7" item="0"/>
          <tpl hier="51" item="4294967295"/>
        </tpls>
      </n>
      <n v="0.17997178213661252" in="2" bc="00B4F0FF" fc="00008000">
        <tpls c="5">
          <tpl fld="1" item="8"/>
          <tpl fld="8" item="3"/>
          <tpl fld="2" item="1"/>
          <tpl fld="7" item="0"/>
          <tpl hier="51" item="4294967295"/>
        </tpls>
      </n>
      <m in="0" fc="00404040">
        <tpls c="5">
          <tpl fld="9" item="0"/>
          <tpl fld="13" item="12"/>
          <tpl fld="2" item="1"/>
          <tpl fld="7" item="1"/>
          <tpl hier="51" item="4294967295"/>
        </tpls>
      </m>
      <n v="97679451" in="0" bc="00B4F0FF" fc="00008000">
        <tpls c="5">
          <tpl fld="1" item="5"/>
          <tpl fld="4" item="13"/>
          <tpl fld="2" item="1"/>
          <tpl fld="7" item="0"/>
          <tpl hier="51" item="4294967295"/>
        </tpls>
      </n>
      <m in="0" fc="00404040">
        <tpls c="5">
          <tpl fld="9" item="0"/>
          <tpl fld="4" item="87"/>
          <tpl fld="2" item="1"/>
          <tpl fld="7" item="1"/>
          <tpl hier="51" item="4294967295"/>
        </tpls>
      </m>
      <n v="0.46591528110933983" in="2" bc="00B4F0FF" fc="00008000">
        <tpls c="5">
          <tpl fld="1" item="8"/>
          <tpl fld="4" item="70"/>
          <tpl fld="2" item="1"/>
          <tpl fld="7" item="0"/>
          <tpl hier="51" item="4294967295"/>
        </tpls>
      </n>
      <n v="0.30171470962483898" in="2" bc="00B4F0FF" fc="00008000">
        <tpls c="5">
          <tpl fld="1" item="8"/>
          <tpl fld="4" item="105"/>
          <tpl fld="2" item="1"/>
          <tpl fld="7" item="0"/>
          <tpl hier="51" item="4294967295"/>
        </tpls>
      </n>
      <m in="0" fc="00404040">
        <tpls c="5">
          <tpl fld="15" item="0"/>
          <tpl fld="4" item="38"/>
          <tpl fld="2" item="1"/>
          <tpl fld="7" item="1"/>
          <tpl hier="51" item="4294967295"/>
        </tpls>
      </m>
      <n v="2201500" in="0" bc="00B4F0FF" fc="00008000">
        <tpls c="5">
          <tpl fld="1" item="13"/>
          <tpl fld="4" item="38"/>
          <tpl fld="2" item="1"/>
          <tpl fld="7" item="1"/>
          <tpl hier="51" item="4294967295"/>
        </tpls>
      </n>
      <n v="75756513" in="0" bc="00B4F0FF" fc="00008000">
        <tpls c="5">
          <tpl fld="1" item="5"/>
          <tpl fld="4" item="68"/>
          <tpl fld="2" item="1"/>
          <tpl fld="7" item="0"/>
          <tpl hier="51" item="4294967295"/>
        </tpls>
      </n>
      <m in="0" fc="00404040">
        <tpls c="5">
          <tpl fld="15" item="0"/>
          <tpl fld="4" item="26"/>
          <tpl fld="2" item="1"/>
          <tpl fld="7" item="1"/>
          <tpl hier="51" item="4294967295"/>
        </tpls>
      </m>
      <n v="3457052" in="0" bc="00B4F0FF" fc="00008000">
        <tpls c="5">
          <tpl fld="1" item="13"/>
          <tpl fld="4" item="26"/>
          <tpl fld="2" item="1"/>
          <tpl fld="7" item="1"/>
          <tpl hier="51" item="4294967295"/>
        </tpls>
      </n>
      <n v="-576000" in="0" fc="00000080">
        <tpls c="5">
          <tpl fld="9" item="1"/>
          <tpl fld="6" item="3"/>
          <tpl fld="2" item="1"/>
          <tpl fld="7" item="0"/>
          <tpl hier="51" item="4294967295"/>
        </tpls>
      </n>
      <n v="0.1891476523546311" bc="00B4F0FF" fc="00008000">
        <tpls c="5">
          <tpl fld="1" item="22"/>
          <tpl fld="4" item="79"/>
          <tpl fld="2" item="1"/>
          <tpl fld="7" item="0"/>
          <tpl hier="51" item="4294967295"/>
        </tpls>
      </n>
      <n v="2.1257262342473826E-2" bc="00B4F0FF" fc="00008000">
        <tpls c="5">
          <tpl fld="1" item="22"/>
          <tpl fld="4" item="45"/>
          <tpl fld="2" item="1"/>
          <tpl fld="7" item="0"/>
          <tpl hier="51" item="4294967295"/>
        </tpls>
      </n>
      <n v="2.9732986927230403E-2" bc="00B4F0FF" fc="00008000">
        <tpls c="5">
          <tpl fld="1" item="26"/>
          <tpl fld="4" item="97"/>
          <tpl fld="2" item="1"/>
          <tpl fld="7" item="0"/>
          <tpl hier="51" item="4294967295"/>
        </tpls>
      </n>
      <n v="0.81981606564936338" in="0" bc="00B4F0FF" fc="00008000">
        <tpls c="5">
          <tpl fld="1" item="7"/>
          <tpl fld="13" item="15"/>
          <tpl fld="2" item="1"/>
          <tpl fld="7" item="0"/>
          <tpl hier="51" item="4294967295"/>
        </tpls>
      </n>
      <n v="0.53637101523066644" in="2" bc="00B4F0FF" fc="00008000">
        <tpls c="5">
          <tpl fld="1" item="8"/>
          <tpl fld="4" item="16"/>
          <tpl fld="2" item="1"/>
          <tpl fld="7" item="0"/>
          <tpl hier="51" item="4294967295"/>
        </tpls>
      </n>
      <m in="0" fc="00404040">
        <tpls c="5">
          <tpl fld="15" item="0"/>
          <tpl fld="4" item="47"/>
          <tpl fld="2" item="1"/>
          <tpl fld="7" item="1"/>
          <tpl hier="51" item="4294967295"/>
        </tpls>
      </m>
      <n v="434688" in="0" bc="00B4F0FF" fc="00008000">
        <tpls c="5">
          <tpl fld="1" item="13"/>
          <tpl fld="4" item="47"/>
          <tpl fld="2" item="1"/>
          <tpl fld="7" item="1"/>
          <tpl hier="51" item="4294967295"/>
        </tpls>
      </n>
      <n v="1021.571747" in="3" bc="00B4F0FF" fc="00008000">
        <tpls c="6">
          <tpl fld="1" item="3"/>
          <tpl fld="4" item="82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23"/>
          <tpl fld="2" item="1"/>
          <tpl fld="7" item="1"/>
          <tpl hier="51" item="4294967295"/>
        </tpls>
      </m>
      <n v="796684" in="0" bc="00B4F0FF" fc="00008000">
        <tpls c="5">
          <tpl fld="1" item="13"/>
          <tpl fld="4" item="23"/>
          <tpl fld="2" item="1"/>
          <tpl fld="7" item="1"/>
          <tpl hier="51" item="4294967295"/>
        </tpls>
      </n>
      <m in="0" fc="00404040">
        <tpls c="5">
          <tpl fld="9" item="0"/>
          <tpl fld="4" item="152"/>
          <tpl fld="2" item="1"/>
          <tpl fld="7" item="1"/>
          <tpl hier="51" item="4294967295"/>
        </tpls>
      </m>
      <n v="91217" in="0" bc="00B4F0FF" fc="00008000">
        <tpls c="5">
          <tpl fld="1" item="13"/>
          <tpl fld="4" item="152"/>
          <tpl fld="2" item="1"/>
          <tpl fld="7" item="1"/>
          <tpl hier="51" item="4294967295"/>
        </tpls>
      </n>
      <m in="0" fc="00404040">
        <tpls c="5">
          <tpl fld="15" item="0"/>
          <tpl fld="4" item="31"/>
          <tpl fld="2" item="1"/>
          <tpl fld="7" item="1"/>
          <tpl hier="51" item="4294967295"/>
        </tpls>
      </m>
      <n v="896925" in="0" bc="00B4F0FF" fc="00008000">
        <tpls c="5">
          <tpl fld="1" item="13"/>
          <tpl fld="4" item="31"/>
          <tpl fld="2" item="1"/>
          <tpl fld="7" item="1"/>
          <tpl hier="51" item="4294967295"/>
        </tpls>
      </n>
      <m in="0" fc="00404040">
        <tpls c="5">
          <tpl fld="9" item="0"/>
          <tpl fld="4" item="83"/>
          <tpl fld="2" item="1"/>
          <tpl fld="7" item="1"/>
          <tpl hier="51" item="4294967295"/>
        </tpls>
      </m>
      <n v="9190088" in="0" bc="00B4F0FF" fc="00008000">
        <tpls c="5">
          <tpl fld="1" item="13"/>
          <tpl fld="4" item="83"/>
          <tpl fld="2" item="1"/>
          <tpl fld="7" item="1"/>
          <tpl hier="51" item="4294967295"/>
        </tpls>
      </n>
      <n v="147.71813399999999" in="3" bc="00B4F0FF" fc="00008000">
        <tpls c="6">
          <tpl fld="1" item="3"/>
          <tpl fld="4" item="2"/>
          <tpl fld="2" item="1"/>
          <tpl fld="23" item="0"/>
          <tpl fld="7" item="0"/>
          <tpl hier="51" item="4294967295"/>
        </tpls>
      </n>
      <n v="0.4437569707799775" in="2" bc="00B4F0FF" fc="00008000">
        <tpls c="5">
          <tpl fld="1" item="8"/>
          <tpl fld="4" item="27"/>
          <tpl fld="2" item="1"/>
          <tpl fld="7" item="0"/>
          <tpl hier="51" item="4294967295"/>
        </tpls>
      </n>
      <n v="95.434640000000002" in="3" bc="00B4F0FF" fc="00008000">
        <tpls c="6">
          <tpl fld="1" item="3"/>
          <tpl fld="4" item="79"/>
          <tpl fld="2" item="1"/>
          <tpl fld="23" item="0"/>
          <tpl fld="7" item="0"/>
          <tpl hier="51" item="4294967295"/>
        </tpls>
      </n>
      <n v="1.0860121267932635E-2" in="1" bc="00B4F0FF" fc="00008000">
        <tpls c="5">
          <tpl fld="1" item="24"/>
          <tpl fld="4" item="36"/>
          <tpl fld="2" item="1"/>
          <tpl fld="7" item="0"/>
          <tpl hier="51" item="4294967295"/>
        </tpls>
      </n>
      <m in="0" fc="00404040">
        <tpls c="5">
          <tpl fld="9" item="2"/>
          <tpl fld="4" item="104"/>
          <tpl fld="2" item="1"/>
          <tpl fld="7" item="0"/>
          <tpl hier="51" item="4294967295"/>
        </tpls>
      </m>
      <n v="11899611.26" in="0" bc="00B4F0FF" fc="00008000">
        <tpls c="5">
          <tpl fld="1" item="20"/>
          <tpl fld="4" item="104"/>
          <tpl fld="2" item="1"/>
          <tpl fld="7" item="0"/>
          <tpl hier="51" item="4294967295"/>
        </tpls>
      </n>
      <m in="0" fc="00404040">
        <tpls c="5">
          <tpl fld="9" item="2"/>
          <tpl fld="4" item="107"/>
          <tpl fld="2" item="1"/>
          <tpl fld="7" item="0"/>
          <tpl hier="51" item="4294967295"/>
        </tpls>
      </m>
      <n v="39932614.770000003" in="0" bc="00B4F0FF" fc="00008000">
        <tpls c="5">
          <tpl fld="1" item="20"/>
          <tpl fld="4" item="107"/>
          <tpl fld="2" item="1"/>
          <tpl fld="7" item="0"/>
          <tpl hier="51" item="4294967295"/>
        </tpls>
      </n>
      <m in="0" fc="00404040">
        <tpls c="5">
          <tpl fld="9" item="1"/>
          <tpl fld="4" item="132"/>
          <tpl fld="2" item="1"/>
          <tpl fld="7" item="0"/>
          <tpl hier="51" item="4294967295"/>
        </tpls>
      </m>
      <n v="6106776.8099999996" in="0" bc="00B4F0FF" fc="00008000">
        <tpls c="5">
          <tpl fld="1" item="20"/>
          <tpl fld="4" item="132"/>
          <tpl fld="2" item="1"/>
          <tpl fld="7" item="0"/>
          <tpl hier="51" item="4294967295"/>
        </tpls>
      </n>
      <n v="0.69332673604910056" in="2" bc="00B4F0FF" fc="00008000">
        <tpls c="5">
          <tpl fld="1" item="8"/>
          <tpl fld="4" item="5"/>
          <tpl fld="2" item="1"/>
          <tpl fld="7" item="0"/>
          <tpl hier="51" item="4294967295"/>
        </tpls>
      </n>
      <n v="1.4106235206491347E-2" in="1" bc="00B4F0FF" fc="00008000">
        <tpls c="5">
          <tpl fld="1" item="24"/>
          <tpl fld="4" item="141"/>
          <tpl fld="2" item="1"/>
          <tpl fld="7" item="0"/>
          <tpl hier="51" item="4294967295"/>
        </tpls>
      </n>
      <m in="0" fc="00404040">
        <tpls c="5">
          <tpl fld="9" item="1"/>
          <tpl fld="13" item="12"/>
          <tpl fld="2" item="1"/>
          <tpl fld="7" item="0"/>
          <tpl hier="51" item="4294967295"/>
        </tpls>
      </m>
      <n v="0.11545393188300268" bc="00B4F0FF" fc="00008000">
        <tpls c="5">
          <tpl fld="1" item="22"/>
          <tpl fld="4" item="148"/>
          <tpl fld="2" item="1"/>
          <tpl fld="7" item="0"/>
          <tpl hier="51" item="4294967295"/>
        </tpls>
      </n>
      <n v="85861570" in="0" bc="00B4F0FF" fc="00008000">
        <tpls c="5">
          <tpl fld="1" item="5"/>
          <tpl fld="4" item="98"/>
          <tpl fld="2" item="1"/>
          <tpl fld="7" item="0"/>
          <tpl hier="51" item="4294967295"/>
        </tpls>
      </n>
      <m in="3" bc="00B4F0FF" fc="00404040">
        <tpls c="6">
          <tpl fld="1" item="3"/>
          <tpl fld="3" item="1"/>
          <tpl fld="2" item="1"/>
          <tpl fld="23" item="0"/>
          <tpl fld="7" item="0"/>
          <tpl hier="51" item="4294967295"/>
        </tpls>
      </m>
      <n v="8.7119145475790475E-3" in="1" bc="00B4F0FF" fc="00008000">
        <tpls c="5">
          <tpl fld="1" item="24"/>
          <tpl fld="4" item="31"/>
          <tpl fld="2" item="1"/>
          <tpl fld="7" item="0"/>
          <tpl hier="51" item="4294967295"/>
        </tpls>
      </n>
      <n v="0.35890951562377138" in="2" bc="00B4F0FF" fc="00008000">
        <tpls c="5">
          <tpl fld="1" item="9"/>
          <tpl fld="4" item="142"/>
          <tpl fld="2" item="1"/>
          <tpl fld="7" item="0"/>
          <tpl hier="51" item="4294967295"/>
        </tpls>
      </n>
      <n v="65770889" in="0" bc="00B4F0FF" fc="00008000">
        <tpls c="5">
          <tpl fld="1" item="5"/>
          <tpl fld="4" item="124"/>
          <tpl fld="2" item="1"/>
          <tpl fld="7" item="0"/>
          <tpl hier="51" item="4294967295"/>
        </tpls>
      </n>
      <n v="0.6023151342095534" in="2" bc="00B4F0FF" fc="00008000">
        <tpls c="5">
          <tpl fld="1" item="8"/>
          <tpl fld="4" item="116"/>
          <tpl fld="2" item="1"/>
          <tpl fld="7" item="0"/>
          <tpl hier="51" item="4294967295"/>
        </tpls>
      </n>
      <m in="0" fc="00404040">
        <tpls c="5">
          <tpl fld="15" item="0"/>
          <tpl fld="4" item="73"/>
          <tpl fld="2" item="1"/>
          <tpl fld="7" item="1"/>
          <tpl hier="51" item="4294967295"/>
        </tpls>
      </m>
      <n v="812047" in="0" bc="00B4F0FF" fc="00008000">
        <tpls c="5">
          <tpl fld="1" item="13"/>
          <tpl fld="4" item="73"/>
          <tpl fld="2" item="1"/>
          <tpl fld="7" item="1"/>
          <tpl hier="51" item="4294967295"/>
        </tpls>
      </n>
      <m in="0" bc="00B4F0FF" fc="00404040">
        <tpls c="5">
          <tpl fld="1" item="19"/>
          <tpl fld="13" item="16"/>
          <tpl fld="2" item="1"/>
          <tpl fld="7" item="1"/>
          <tpl hier="51" item="4294967295"/>
        </tpls>
      </m>
      <n v="314112442" in="0" bc="00B4F0FF" fc="00008000">
        <tpls c="5">
          <tpl fld="1" item="4"/>
          <tpl fld="13" item="16"/>
          <tpl fld="2" item="1"/>
          <tpl fld="7" item="1"/>
          <tpl hier="51" item="4294967295"/>
        </tpls>
      </n>
      <m in="0" fc="00404040">
        <tpls c="5">
          <tpl fld="15" item="0"/>
          <tpl fld="4" item="1"/>
          <tpl fld="2" item="1"/>
          <tpl fld="7" item="1"/>
          <tpl hier="51" item="4294967295"/>
        </tpls>
      </m>
      <n v="2067847" in="0" bc="00B4F0FF" fc="00008000">
        <tpls c="5">
          <tpl fld="1" item="13"/>
          <tpl fld="4" item="1"/>
          <tpl fld="2" item="1"/>
          <tpl fld="7" item="1"/>
          <tpl hier="51" item="4294967295"/>
        </tpls>
      </n>
      <n v="0.1746323639354232" bc="00B4F0FF" fc="00008000">
        <tpls c="5">
          <tpl fld="1" item="27"/>
          <tpl fld="4" item="47"/>
          <tpl fld="2" item="1"/>
          <tpl fld="7" item="0"/>
          <tpl hier="51" item="4294967295"/>
        </tpls>
      </n>
      <n v="8.5529138767730228E-3" in="1" bc="00B4F0FF" fc="00008000">
        <tpls c="5">
          <tpl fld="1" item="24"/>
          <tpl fld="4" item="117"/>
          <tpl fld="2" item="1"/>
          <tpl fld="7" item="0"/>
          <tpl hier="51" item="4294967295"/>
        </tpls>
      </n>
      <m in="0" fc="00404040">
        <tpls c="5">
          <tpl fld="9" item="1"/>
          <tpl fld="13" item="16"/>
          <tpl fld="2" item="1"/>
          <tpl fld="7" item="0"/>
          <tpl hier="51" item="4294967295"/>
        </tpls>
      </m>
      <n v="60071013" in="0" bc="00B4F0FF" fc="00008000">
        <tpls c="5">
          <tpl fld="1" item="20"/>
          <tpl fld="13" item="16"/>
          <tpl fld="2" item="1"/>
          <tpl fld="7" item="0"/>
          <tpl hier="51" item="4294967295"/>
        </tpls>
      </n>
      <n v="0.50883508800361155" in="0" bc="00B4F0FF" fc="00008000">
        <tpls c="5">
          <tpl fld="1" item="7"/>
          <tpl fld="13" item="28"/>
          <tpl fld="2" item="1"/>
          <tpl fld="7" item="0"/>
          <tpl hier="51" item="4294967295"/>
        </tpls>
      </n>
      <n v="256386368" in="0" bc="00B4F0FF" fc="00008000">
        <tpls c="5">
          <tpl fld="1" item="4"/>
          <tpl fld="4" item="56"/>
          <tpl fld="2" item="1"/>
          <tpl fld="7" item="0"/>
          <tpl hier="51" item="4294967295"/>
        </tpls>
      </n>
      <n v="2.7479193880850222E-2" in="1" bc="00B4F0FF" fc="00008000">
        <tpls c="5">
          <tpl fld="1" item="24"/>
          <tpl fld="13" item="2"/>
          <tpl fld="2" item="1"/>
          <tpl fld="7" item="0"/>
          <tpl hier="51" item="4294967295"/>
        </tpls>
      </n>
      <n v="74.647835999999998" in="3" bc="00B4F0FF" fc="00008000">
        <tpls c="6">
          <tpl fld="1" item="3"/>
          <tpl fld="13" item="12"/>
          <tpl fld="2" item="1"/>
          <tpl fld="23" item="0"/>
          <tpl fld="7" item="0"/>
          <tpl hier="51" item="4294967295"/>
        </tpls>
      </n>
      <n v="94331" in="0" bc="00B4F0FF" fc="00008000">
        <tpls c="5">
          <tpl fld="1" item="19"/>
          <tpl fld="4" item="78"/>
          <tpl fld="2" item="1"/>
          <tpl fld="7" item="1"/>
          <tpl hier="51" item="4294967295"/>
        </tpls>
      </n>
      <n v="131559753" in="0" bc="00B4F0FF" fc="00008000">
        <tpls c="5">
          <tpl fld="1" item="4"/>
          <tpl fld="4" item="78"/>
          <tpl fld="2" item="1"/>
          <tpl fld="7" item="1"/>
          <tpl hier="51" item="4294967295"/>
        </tpls>
      </n>
      <m in="0" fc="00404040">
        <tpls c="5">
          <tpl fld="9" item="2"/>
          <tpl fld="4" item="117"/>
          <tpl fld="2" item="1"/>
          <tpl fld="7" item="0"/>
          <tpl hier="51" item="4294967295"/>
        </tpls>
      </m>
      <n v="9960980.5299999993" in="0" bc="00B4F0FF" fc="00008000">
        <tpls c="5">
          <tpl fld="1" item="20"/>
          <tpl fld="4" item="117"/>
          <tpl fld="2" item="1"/>
          <tpl fld="7" item="0"/>
          <tpl hier="51" item="4294967295"/>
        </tpls>
      </n>
      <m in="0" fc="00404040">
        <tpls c="5">
          <tpl fld="9" item="0"/>
          <tpl fld="4" item="76"/>
          <tpl fld="2" item="1"/>
          <tpl fld="7" item="1"/>
          <tpl hier="51" item="4294967295"/>
        </tpls>
      </m>
      <n v="30760901" in="0" bc="00B4F0FF" fc="00008000">
        <tpls c="5">
          <tpl fld="1" item="13"/>
          <tpl fld="4" item="76"/>
          <tpl fld="2" item="1"/>
          <tpl fld="7" item="1"/>
          <tpl hier="51" item="4294967295"/>
        </tpls>
      </n>
      <n v="5.6916294259458846E-3" in="1" bc="00B4F0FF" fc="00008000">
        <tpls c="5">
          <tpl fld="1" item="24"/>
          <tpl fld="13" item="26"/>
          <tpl fld="2" item="1"/>
          <tpl fld="7" item="0"/>
          <tpl hier="51" item="4294967295"/>
        </tpls>
      </n>
      <n v="37057136" in="0" bc="00B4F0FF" fc="00008000">
        <tpls c="5">
          <tpl fld="1" item="5"/>
          <tpl fld="4" item="52"/>
          <tpl fld="2" item="1"/>
          <tpl fld="7" item="0"/>
          <tpl hier="51" item="4294967295"/>
        </tpls>
      </n>
      <m in="0" fc="00404040">
        <tpls c="5">
          <tpl fld="9" item="1"/>
          <tpl fld="4" item="48"/>
          <tpl fld="2" item="1"/>
          <tpl fld="7" item="0"/>
          <tpl hier="51" item="4294967295"/>
        </tpls>
      </m>
      <m in="0" fc="00404040">
        <tpls c="5">
          <tpl fld="15" item="0"/>
          <tpl fld="4" item="65"/>
          <tpl fld="2" item="1"/>
          <tpl fld="7" item="1"/>
          <tpl hier="51" item="4294967295"/>
        </tpls>
      </m>
      <n v="1103167" in="0" bc="00B4F0FF" fc="00008000">
        <tpls c="5">
          <tpl fld="1" item="13"/>
          <tpl fld="4" item="65"/>
          <tpl fld="2" item="1"/>
          <tpl fld="7" item="1"/>
          <tpl hier="51" item="4294967295"/>
        </tpls>
      </n>
      <n v="0.61090505013290775" in="2" bc="00B4F0FF" fc="00008000">
        <tpls c="5">
          <tpl fld="1" item="8"/>
          <tpl fld="4" item="88"/>
          <tpl fld="2" item="1"/>
          <tpl fld="7" item="0"/>
          <tpl hier="51" item="4294967295"/>
        </tpls>
      </n>
      <m in="0" fc="00404040">
        <tpls c="5">
          <tpl fld="9" item="1"/>
          <tpl fld="4" item="58"/>
          <tpl fld="2" item="1"/>
          <tpl fld="7" item="0"/>
          <tpl hier="51" item="4294967295"/>
        </tpls>
      </m>
      <n v="97931068.049999997" in="0" bc="00B4F0FF" fc="00008000">
        <tpls c="5">
          <tpl fld="1" item="20"/>
          <tpl fld="4" item="58"/>
          <tpl fld="2" item="1"/>
          <tpl fld="7" item="0"/>
          <tpl hier="51" item="4294967295"/>
        </tpls>
      </n>
      <m in="0" fc="00404040">
        <tpls c="5">
          <tpl fld="9" item="1"/>
          <tpl fld="4" item="153"/>
          <tpl fld="2" item="1"/>
          <tpl fld="7" item="0"/>
          <tpl hier="51" item="4294967295"/>
        </tpls>
      </m>
      <n v="6752547.8399999999" in="0" bc="00B4F0FF" fc="00008000">
        <tpls c="5">
          <tpl fld="1" item="20"/>
          <tpl fld="4" item="153"/>
          <tpl fld="2" item="1"/>
          <tpl fld="7" item="0"/>
          <tpl hier="51" item="4294967295"/>
        </tpls>
      </n>
      <n v="1.6371879454176473E-2" in="1" bc="00B4F0FF" fc="00008000">
        <tpls c="5">
          <tpl fld="1" item="24"/>
          <tpl fld="4" item="56"/>
          <tpl fld="2" item="1"/>
          <tpl fld="7" item="0"/>
          <tpl hier="51" item="4294967295"/>
        </tpls>
      </n>
      <n v="0.16279193457485786" bc="00B4F0FF" fc="00008000">
        <tpls c="5">
          <tpl fld="1" item="22"/>
          <tpl fld="4" item="77"/>
          <tpl fld="2" item="1"/>
          <tpl fld="7" item="0"/>
          <tpl hier="51" item="4294967295"/>
        </tpls>
      </n>
      <n v="0.17716858025321083" in="2" bc="00B4F0FF" fc="00008000">
        <tpls c="5">
          <tpl fld="1" item="8"/>
          <tpl fld="13" item="9"/>
          <tpl fld="2" item="1"/>
          <tpl fld="7" item="0"/>
          <tpl hier="51" item="4294967295"/>
        </tpls>
      </n>
      <m in="0" fc="00404040">
        <tpls c="5">
          <tpl fld="9" item="2"/>
          <tpl fld="13" item="1"/>
          <tpl fld="2" item="1"/>
          <tpl fld="7" item="0"/>
          <tpl hier="51" item="4294967295"/>
        </tpls>
      </m>
      <n v="3710271" in="0" bc="00B4F0FF" fc="00008000">
        <tpls c="5">
          <tpl fld="1" item="20"/>
          <tpl fld="13" item="1"/>
          <tpl fld="2" item="1"/>
          <tpl fld="7" item="0"/>
          <tpl hier="51" item="4294967295"/>
        </tpls>
      </n>
      <m in="0" fc="00404040">
        <tpls c="5">
          <tpl fld="15" item="0"/>
          <tpl fld="4" item="43"/>
          <tpl fld="2" item="1"/>
          <tpl fld="7" item="1"/>
          <tpl hier="51" item="4294967295"/>
        </tpls>
      </m>
      <n v="1976944" in="0" bc="00B4F0FF" fc="00008000">
        <tpls c="5">
          <tpl fld="1" item="13"/>
          <tpl fld="4" item="43"/>
          <tpl fld="2" item="1"/>
          <tpl fld="7" item="1"/>
          <tpl hier="51" item="4294967295"/>
        </tpls>
      </n>
      <n v="0.13103959119168587" bc="00B4F0FF" fc="00008000">
        <tpls c="5">
          <tpl fld="1" item="27"/>
          <tpl fld="13" item="16"/>
          <tpl fld="2" item="1"/>
          <tpl fld="7" item="0"/>
          <tpl hier="51" item="4294967295"/>
        </tpls>
      </n>
      <n v="9.6371970708380647E-3" in="1" bc="00B4F0FF" fc="00008000">
        <tpls c="5">
          <tpl fld="1" item="24"/>
          <tpl fld="13" item="28"/>
          <tpl fld="2" item="1"/>
          <tpl fld="7" item="0"/>
          <tpl hier="51" item="4294967295"/>
        </tpls>
      </n>
      <n v="73158037" in="0" bc="00B4F0FF" fc="00008000">
        <tpls c="5">
          <tpl fld="1" item="4"/>
          <tpl fld="4" item="69"/>
          <tpl fld="2" item="1"/>
          <tpl fld="7" item="0"/>
          <tpl hier="51" item="4294967295"/>
        </tpls>
      </n>
      <n v="0.14674781861706213" bc="00B4F0FF" fc="00008000">
        <tpls c="5">
          <tpl fld="1" item="27"/>
          <tpl fld="4" item="150"/>
          <tpl fld="2" item="1"/>
          <tpl fld="7" item="0"/>
          <tpl hier="51" item="4294967295"/>
        </tpls>
      </n>
      <n v="0.13315222889260023" bc="00B4F0FF" fc="00008000">
        <tpls c="5">
          <tpl fld="1" item="27"/>
          <tpl fld="4" item="126"/>
          <tpl fld="2" item="1"/>
          <tpl fld="7" item="0"/>
          <tpl hier="51" item="4294967295"/>
        </tpls>
      </n>
      <m in="0" fc="00404040">
        <tpls c="5">
          <tpl fld="15" item="0"/>
          <tpl fld="4" item="19"/>
          <tpl fld="2" item="1"/>
          <tpl fld="7" item="1"/>
          <tpl hier="51" item="4294967295"/>
        </tpls>
      </m>
      <n v="662911" in="0" bc="00B4F0FF" fc="00008000">
        <tpls c="5">
          <tpl fld="1" item="13"/>
          <tpl fld="4" item="19"/>
          <tpl fld="2" item="1"/>
          <tpl fld="7" item="1"/>
          <tpl hier="51" item="4294967295"/>
        </tpls>
      </n>
      <n v="147524" in="0" bc="00B4F0FF" fc="00008000">
        <tpls c="5">
          <tpl fld="1" item="19"/>
          <tpl fld="4" item="21"/>
          <tpl fld="2" item="1"/>
          <tpl fld="7" item="1"/>
          <tpl hier="51" item="4294967295"/>
        </tpls>
      </n>
      <n v="81584693" in="0" bc="00B4F0FF" fc="00008000">
        <tpls c="5">
          <tpl fld="1" item="4"/>
          <tpl fld="4" item="21"/>
          <tpl fld="2" item="1"/>
          <tpl fld="7" item="1"/>
          <tpl hier="51" item="4294967295"/>
        </tpls>
      </n>
      <n v="1.2444352401901122E-2" bc="00B4F0FF" fc="00008000">
        <tpls c="5">
          <tpl fld="1" item="26"/>
          <tpl fld="4" item="93"/>
          <tpl fld="2" item="1"/>
          <tpl fld="7" item="0"/>
          <tpl hier="51" item="4294967295"/>
        </tpls>
      </n>
      <n v="2.2000059723768627E-2" bc="00B4F0FF" fc="00008000">
        <tpls c="5">
          <tpl fld="1" item="26"/>
          <tpl fld="4" item="25"/>
          <tpl fld="2" item="1"/>
          <tpl fld="7" item="0"/>
          <tpl hier="51" item="4294967295"/>
        </tpls>
      </n>
      <n v="0.77654818864817576" in="0" bc="00B4F0FF" fc="00008000">
        <tpls c="5">
          <tpl fld="1" item="7"/>
          <tpl fld="6" item="9"/>
          <tpl fld="2" item="1"/>
          <tpl fld="7" item="0"/>
          <tpl hier="51" item="4294967295"/>
        </tpls>
      </n>
      <n v="31429" in="0" bc="00B4F0FF" fc="00008000">
        <tpls c="5">
          <tpl fld="1" item="19"/>
          <tpl fld="4" item="15"/>
          <tpl fld="2" item="1"/>
          <tpl fld="7" item="1"/>
          <tpl hier="51" item="4294967295"/>
        </tpls>
      </n>
      <n v="24467803" in="0" bc="00B4F0FF" fc="00008000">
        <tpls c="5">
          <tpl fld="1" item="4"/>
          <tpl fld="4" item="15"/>
          <tpl fld="2" item="1"/>
          <tpl fld="7" item="1"/>
          <tpl hier="51" item="4294967295"/>
        </tpls>
      </n>
      <m in="0" fc="00404040">
        <tpls c="5">
          <tpl fld="9" item="0"/>
          <tpl fld="4" item="138"/>
          <tpl fld="2" item="1"/>
          <tpl fld="7" item="1"/>
          <tpl hier="51" item="4294967295"/>
        </tpls>
      </m>
      <n v="1173722" in="0" bc="00B4F0FF" fc="00008000">
        <tpls c="5">
          <tpl fld="1" item="13"/>
          <tpl fld="4" item="138"/>
          <tpl fld="2" item="1"/>
          <tpl fld="7" item="1"/>
          <tpl hier="51" item="4294967295"/>
        </tpls>
      </n>
      <n v="-19571532.283349298" in="0" fc="00000080">
        <tpls c="5">
          <tpl fld="15" item="0"/>
          <tpl fld="6" item="21"/>
          <tpl fld="2" item="1"/>
          <tpl fld="7" item="1"/>
          <tpl hier="51" item="4294967295"/>
        </tpls>
      </n>
      <n v="0.1564336440580768" bc="00B4F0FF" fc="00008000">
        <tpls c="5">
          <tpl fld="1" item="27"/>
          <tpl fld="4" item="43"/>
          <tpl fld="2" item="1"/>
          <tpl fld="7" item="0"/>
          <tpl hier="51" item="4294967295"/>
        </tpls>
      </n>
      <n v="5.6606322229544054E-3" in="1" bc="00B4F0FF" fc="00008000">
        <tpls c="5">
          <tpl fld="1" item="24"/>
          <tpl fld="6" item="11"/>
          <tpl fld="2" item="1"/>
          <tpl fld="7" item="0"/>
          <tpl hier="51" item="4294967295"/>
        </tpls>
      </n>
      <n v="0.53899691552374618" in="2" bc="00B4F0FF" fc="00008000">
        <tpls c="5">
          <tpl fld="1" item="8"/>
          <tpl fld="4" item="24"/>
          <tpl fld="2" item="1"/>
          <tpl fld="7" item="0"/>
          <tpl hier="51" item="4294967295"/>
        </tpls>
      </n>
      <m in="0" fc="00404040">
        <tpls c="5">
          <tpl fld="15" item="0"/>
          <tpl fld="4" item="23"/>
          <tpl fld="2" item="1"/>
          <tpl fld="7" item="1"/>
          <tpl hier="51" item="4294967295"/>
        </tpls>
      </m>
      <m in="0" fc="00404040">
        <tpls c="5">
          <tpl fld="9" item="2"/>
          <tpl fld="4" item="92"/>
          <tpl fld="2" item="1"/>
          <tpl fld="7" item="0"/>
          <tpl hier="51" item="4294967295"/>
        </tpls>
      </m>
      <n v="12526457.09" in="0" bc="00B4F0FF" fc="00008000">
        <tpls c="5">
          <tpl fld="1" item="20"/>
          <tpl fld="4" item="92"/>
          <tpl fld="2" item="1"/>
          <tpl fld="7" item="0"/>
          <tpl hier="51" item="4294967295"/>
        </tpls>
      </n>
      <n v="103243830" in="0" bc="00B4F0FF" fc="00008000">
        <tpls c="5">
          <tpl fld="1" item="5"/>
          <tpl fld="4" item="100"/>
          <tpl fld="2" item="1"/>
          <tpl fld="7" item="0"/>
          <tpl hier="51" item="4294967295"/>
        </tpls>
      </n>
      <n v="124105763" in="0" bc="00B4F0FF" fc="00008000">
        <tpls c="5">
          <tpl fld="1" item="4"/>
          <tpl fld="4" item="2"/>
          <tpl fld="2" item="1"/>
          <tpl fld="7" item="0"/>
          <tpl hier="51" item="4294967295"/>
        </tpls>
      </n>
      <n v="69.896709000000001" in="3" bc="00B4F0FF" fc="00008000">
        <tpls c="6">
          <tpl fld="1" item="3"/>
          <tpl fld="4" item="23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13" item="5"/>
          <tpl fld="2" item="1"/>
          <tpl fld="7" item="0"/>
          <tpl hier="51" item="4294967295"/>
        </tpls>
      </m>
      <n v="76627465" in="0" bc="00B4F0FF" fc="00008000">
        <tpls c="5">
          <tpl fld="1" item="20"/>
          <tpl fld="13" item="5"/>
          <tpl fld="2" item="1"/>
          <tpl fld="7" item="0"/>
          <tpl hier="51" item="4294967295"/>
        </tpls>
      </n>
      <n v="0.41411320251312805" in="2" bc="00B4F0FF" fc="00008000">
        <tpls c="5">
          <tpl fld="1" item="8"/>
          <tpl fld="4" item="94"/>
          <tpl fld="2" item="1"/>
          <tpl fld="7" item="0"/>
          <tpl hier="51" item="4294967295"/>
        </tpls>
      </n>
      <n v="0.18090493494958595" in="2" bc="00B4F0FF" fc="00008000">
        <tpls c="5">
          <tpl fld="1" item="8"/>
          <tpl fld="13" item="5"/>
          <tpl fld="2" item="1"/>
          <tpl fld="7" item="0"/>
          <tpl hier="51" item="4294967295"/>
        </tpls>
      </n>
      <n v="0.19044076936194193" in="2" bc="00B4F0FF" fc="00008000">
        <tpls c="5">
          <tpl fld="1" item="9"/>
          <tpl fld="13" item="29"/>
          <tpl fld="2" item="1"/>
          <tpl fld="7" item="0"/>
          <tpl hier="51" item="4294967295"/>
        </tpls>
      </n>
      <n v="0.27841293424847241" in="2" bc="00B4F0FF" fc="00008000">
        <tpls c="5">
          <tpl fld="1" item="8"/>
          <tpl fld="4" item="17"/>
          <tpl fld="2" item="1"/>
          <tpl fld="7" item="0"/>
          <tpl hier="51" item="4294967295"/>
        </tpls>
      </n>
      <n v="0.48621328014006288" in="0" bc="00B4F0FF" fc="00008000">
        <tpls c="5">
          <tpl fld="1" item="7"/>
          <tpl fld="4" item="50"/>
          <tpl fld="2" item="1"/>
          <tpl fld="7" item="0"/>
          <tpl hier="51" item="4294967295"/>
        </tpls>
      </n>
      <n v="327113074" in="0" bc="00B4F0FF" fc="00008000">
        <tpls c="5">
          <tpl fld="1" item="4"/>
          <tpl fld="4" item="58"/>
          <tpl fld="2" item="1"/>
          <tpl fld="7" item="0"/>
          <tpl hier="51" item="4294967295"/>
        </tpls>
      </n>
      <m in="0" fc="00404040">
        <tpls c="5">
          <tpl fld="15" item="0"/>
          <tpl fld="13" item="3"/>
          <tpl fld="2" item="1"/>
          <tpl fld="7" item="1"/>
          <tpl hier="51" item="4294967295"/>
        </tpls>
      </m>
      <n v="2155689" in="0" bc="00B4F0FF" fc="00008000">
        <tpls c="5">
          <tpl fld="1" item="13"/>
          <tpl fld="13" item="3"/>
          <tpl fld="2" item="1"/>
          <tpl fld="7" item="1"/>
          <tpl hier="51" item="4294967295"/>
        </tpls>
      </n>
      <n v="3.101963080092722E-2" bc="00B4F0FF" fc="00008000">
        <tpls c="5">
          <tpl fld="1" item="26"/>
          <tpl fld="4" item="122"/>
          <tpl fld="2" item="1"/>
          <tpl fld="7" item="0"/>
          <tpl hier="51" item="4294967295"/>
        </tpls>
      </n>
      <m in="0" fc="00404040">
        <tpls c="5">
          <tpl fld="9" item="0"/>
          <tpl fld="4" item="88"/>
          <tpl fld="2" item="1"/>
          <tpl fld="7" item="1"/>
          <tpl hier="51" item="4294967295"/>
        </tpls>
      </m>
      <n v="1183877" in="0" bc="00B4F0FF" fc="00008000">
        <tpls c="5">
          <tpl fld="1" item="13"/>
          <tpl fld="4" item="88"/>
          <tpl fld="2" item="1"/>
          <tpl fld="7" item="1"/>
          <tpl hier="51" item="4294967295"/>
        </tpls>
      </n>
      <n v="0.318729969401708" in="0" bc="00B4F0FF" fc="00008000">
        <tpls c="5">
          <tpl fld="1" item="7"/>
          <tpl fld="4" item="133"/>
          <tpl fld="2" item="1"/>
          <tpl fld="7" item="0"/>
          <tpl hier="51" item="4294967295"/>
        </tpls>
      </n>
      <n v="57440304" in="0" bc="00B4F0FF" fc="00008000">
        <tpls c="5">
          <tpl fld="1" item="4"/>
          <tpl fld="4" item="94"/>
          <tpl fld="2" item="1"/>
          <tpl fld="7" item="0"/>
          <tpl hier="51" item="4294967295"/>
        </tpls>
      </n>
      <m in="0" fc="00404040">
        <tpls c="5">
          <tpl fld="9" item="0"/>
          <tpl fld="4" item="27"/>
          <tpl fld="2" item="1"/>
          <tpl fld="7" item="1"/>
          <tpl hier="51" item="4294967295"/>
        </tpls>
      </m>
      <n v="919846" in="0" bc="00B4F0FF" fc="00008000">
        <tpls c="5">
          <tpl fld="1" item="13"/>
          <tpl fld="4" item="27"/>
          <tpl fld="2" item="1"/>
          <tpl fld="7" item="1"/>
          <tpl hier="51" item="4294967295"/>
        </tpls>
      </n>
      <n v="64584579" in="0" bc="00B4F0FF" fc="00008000">
        <tpls c="5">
          <tpl fld="1" item="5"/>
          <tpl fld="4" item="138"/>
          <tpl fld="2" item="1"/>
          <tpl fld="7" item="0"/>
          <tpl hier="51" item="4294967295"/>
        </tpls>
      </n>
      <n v="206130581" in="0" bc="00B4F0FF" fc="00008000">
        <tpls c="5">
          <tpl fld="1" item="5"/>
          <tpl fld="4" item="87"/>
          <tpl fld="2" item="1"/>
          <tpl fld="7" item="0"/>
          <tpl hier="51" item="4294967295"/>
        </tpls>
      </n>
      <n v="0.29666953135648411" in="2" bc="00B4F0FF" fc="00008000">
        <tpls c="5">
          <tpl fld="1" item="9"/>
          <tpl fld="4" item="25"/>
          <tpl fld="2" item="1"/>
          <tpl fld="7" item="0"/>
          <tpl hier="51" item="4294967295"/>
        </tpls>
      </n>
      <m in="0" fc="00404040">
        <tpls c="5">
          <tpl fld="15" item="0"/>
          <tpl fld="4" item="63"/>
          <tpl fld="2" item="1"/>
          <tpl fld="7" item="1"/>
          <tpl hier="51" item="4294967295"/>
        </tpls>
      </m>
      <n v="0.417018310999899" bc="00B4F0FF" fc="00008000">
        <tpls c="5">
          <tpl fld="1" item="22"/>
          <tpl fld="4" item="37"/>
          <tpl fld="2" item="1"/>
          <tpl fld="7" item="0"/>
          <tpl hier="51" item="4294967295"/>
        </tpls>
      </n>
      <n v="0.61007716346322105" in="2" bc="00B4F0FF" fc="00008000">
        <tpls c="5">
          <tpl fld="1" item="8"/>
          <tpl fld="4" item="47"/>
          <tpl fld="2" item="1"/>
          <tpl fld="7" item="0"/>
          <tpl hier="51" item="4294967295"/>
        </tpls>
      </n>
      <m in="0" fc="00404040">
        <tpls c="5">
          <tpl fld="9" item="1"/>
          <tpl fld="4" item="117"/>
          <tpl fld="2" item="1"/>
          <tpl fld="7" item="0"/>
          <tpl hier="51" item="4294967295"/>
        </tpls>
      </m>
      <m in="0" fc="00404040">
        <tpls c="5">
          <tpl fld="9" item="1"/>
          <tpl fld="4" item="131"/>
          <tpl fld="2" item="1"/>
          <tpl fld="7" item="0"/>
          <tpl hier="51" item="4294967295"/>
        </tpls>
      </m>
      <n v="263325856.63" in="0" bc="00B4F0FF" fc="00008000">
        <tpls c="5">
          <tpl fld="1" item="20"/>
          <tpl fld="4" item="131"/>
          <tpl fld="2" item="1"/>
          <tpl fld="7" item="0"/>
          <tpl hier="51" item="4294967295"/>
        </tpls>
      </n>
      <n v="0.18510957368423431" bc="00B4F0FF" fc="00008000">
        <tpls c="5">
          <tpl fld="1" item="22"/>
          <tpl fld="4" item="117"/>
          <tpl fld="2" item="1"/>
          <tpl fld="7" item="0"/>
          <tpl hier="51" item="4294967295"/>
        </tpls>
      </n>
      <n v="-12032" in="0" bc="00B4F0FF" fc="00000080">
        <tpls c="5">
          <tpl fld="1" item="19"/>
          <tpl fld="4" item="52"/>
          <tpl fld="2" item="1"/>
          <tpl fld="7" item="1"/>
          <tpl hier="51" item="4294967295"/>
        </tpls>
      </n>
      <n v="29814402" in="0" bc="00B4F0FF" fc="00008000">
        <tpls c="5">
          <tpl fld="1" item="4"/>
          <tpl fld="4" item="52"/>
          <tpl fld="2" item="1"/>
          <tpl fld="7" item="1"/>
          <tpl hier="51" item="4294967295"/>
        </tpls>
      </n>
      <n v="107.21226799999999" in="3" bc="00B4F0FF" fc="00008000">
        <tpls c="6">
          <tpl fld="1" item="3"/>
          <tpl fld="4" item="98"/>
          <tpl fld="2" item="1"/>
          <tpl fld="23" item="0"/>
          <tpl fld="7" item="0"/>
          <tpl hier="51" item="4294967295"/>
        </tpls>
      </n>
      <n v="61364666" in="0" bc="00B4F0FF" fc="00008000">
        <tpls c="5">
          <tpl fld="1" item="5"/>
          <tpl fld="13" item="12"/>
          <tpl fld="2" item="1"/>
          <tpl fld="7" item="0"/>
          <tpl hier="51" item="4294967295"/>
        </tpls>
      </n>
      <n v="663000" in="0" fc="00008000">
        <tpls c="5">
          <tpl fld="15" item="0"/>
          <tpl fld="6" item="0"/>
          <tpl fld="2" item="1"/>
          <tpl fld="7" item="1"/>
          <tpl hier="51" item="4294967295"/>
        </tpls>
      </n>
      <m in="0" bc="00B4F0FF" fc="00404040">
        <tpls c="5">
          <tpl fld="1" item="13"/>
          <tpl fld="6" item="0"/>
          <tpl fld="2" item="1"/>
          <tpl fld="7" item="1"/>
          <tpl hier="51" item="4294967295"/>
        </tpls>
      </m>
      <m in="0" fc="00404040">
        <tpls c="5">
          <tpl fld="9" item="1"/>
          <tpl fld="4" item="90"/>
          <tpl fld="2" item="1"/>
          <tpl fld="7" item="0"/>
          <tpl hier="51" item="4294967295"/>
        </tpls>
      </m>
      <n v="10948040.029999999" in="0" bc="00B4F0FF" fc="00008000">
        <tpls c="5">
          <tpl fld="1" item="20"/>
          <tpl fld="4" item="90"/>
          <tpl fld="2" item="1"/>
          <tpl fld="7" item="0"/>
          <tpl hier="51" item="4294967295"/>
        </tpls>
      </n>
      <n v="-21000" in="0" fc="00000080">
        <tpls c="5">
          <tpl fld="9" item="0"/>
          <tpl fld="2" item="1"/>
          <tpl fld="7" item="1"/>
          <tpl hier="51" item="4294967295"/>
          <tpl fld="10" item="0"/>
        </tpls>
      </n>
      <n v="0.40537538056748829" in="0" bc="00B4F0FF" fc="00008000">
        <tpls c="5">
          <tpl fld="1" item="7"/>
          <tpl fld="4" item="5"/>
          <tpl fld="2" item="1"/>
          <tpl fld="7" item="0"/>
          <tpl hier="51" item="4294967295"/>
        </tpls>
      </n>
      <m in="0" fc="00404040">
        <tpls c="5">
          <tpl fld="9" item="0"/>
          <tpl fld="5" item="3"/>
          <tpl fld="2" item="1"/>
          <tpl fld="7" item="1"/>
          <tpl hier="51" item="4294967295"/>
        </tpls>
      </m>
      <m in="0" fc="00404040">
        <tpls c="5">
          <tpl fld="9" item="0"/>
          <tpl fld="4" item="82"/>
          <tpl fld="2" item="1"/>
          <tpl fld="7" item="1"/>
          <tpl hier="51" item="4294967295"/>
        </tpls>
      </m>
      <n v="13702380" in="0" bc="00B4F0FF" fc="00008000">
        <tpls c="5">
          <tpl fld="1" item="13"/>
          <tpl fld="4" item="82"/>
          <tpl fld="2" item="1"/>
          <tpl fld="7" item="1"/>
          <tpl hier="51" item="4294967295"/>
        </tpls>
      </n>
      <n v="123423871" in="0" bc="00B4F0FF" fc="00008000">
        <tpls c="5">
          <tpl fld="1" item="5"/>
          <tpl fld="4" item="96"/>
          <tpl fld="2" item="1"/>
          <tpl fld="7" item="0"/>
          <tpl hier="51" item="4294967295"/>
        </tpls>
      </n>
      <n v="175201" in="0" bc="00B4F0FF" fc="00008000">
        <tpls c="5">
          <tpl fld="1" item="19"/>
          <tpl fld="4" item="123"/>
          <tpl fld="2" item="1"/>
          <tpl fld="7" item="1"/>
          <tpl hier="51" item="4294967295"/>
        </tpls>
      </n>
      <n v="58268973" in="0" bc="00B4F0FF" fc="00008000">
        <tpls c="5">
          <tpl fld="1" item="4"/>
          <tpl fld="4" item="123"/>
          <tpl fld="2" item="1"/>
          <tpl fld="7" item="1"/>
          <tpl hier="51" item="4294967295"/>
        </tpls>
      </n>
      <m in="0" fc="00404040">
        <tpls c="5">
          <tpl fld="9" item="2"/>
          <tpl fld="4" item="7"/>
          <tpl fld="2" item="1"/>
          <tpl fld="7" item="0"/>
          <tpl hier="51" item="4294967295"/>
        </tpls>
      </m>
      <n v="38128265" in="0" bc="00B4F0FF" fc="00008000">
        <tpls c="5">
          <tpl fld="1" item="20"/>
          <tpl fld="4" item="7"/>
          <tpl fld="2" item="1"/>
          <tpl fld="7" item="0"/>
          <tpl hier="51" item="4294967295"/>
        </tpls>
      </n>
      <n v="2.4505114612479503E-2" bc="00B4F0FF" fc="00008000">
        <tpls c="5">
          <tpl fld="1" item="26"/>
          <tpl fld="4" item="126"/>
          <tpl fld="2" item="1"/>
          <tpl fld="7" item="0"/>
          <tpl hier="51" item="4294967295"/>
        </tpls>
      </n>
      <m in="0" fc="00404040">
        <tpls c="5">
          <tpl fld="15" item="0"/>
          <tpl fld="4" item="22"/>
          <tpl fld="2" item="1"/>
          <tpl fld="7" item="1"/>
          <tpl hier="51" item="4294967295"/>
        </tpls>
      </m>
      <n v="1067253" in="0" bc="00B4F0FF" fc="00008000">
        <tpls c="5">
          <tpl fld="1" item="13"/>
          <tpl fld="4" item="22"/>
          <tpl fld="2" item="1"/>
          <tpl fld="7" item="1"/>
          <tpl hier="51" item="4294967295"/>
        </tpls>
      </n>
      <n v="0.52299677773370878" in="2" bc="00B4F0FF" fc="00008000">
        <tpls c="5">
          <tpl fld="1" item="8"/>
          <tpl fld="4" item="87"/>
          <tpl fld="2" item="1"/>
          <tpl fld="7" item="0"/>
          <tpl hier="51" item="4294967295"/>
        </tpls>
      </n>
      <n v="0.38750196395157038" in="0" bc="00B4F0FF" fc="00008000">
        <tpls c="5">
          <tpl fld="1" item="7"/>
          <tpl fld="4" item="110"/>
          <tpl fld="2" item="1"/>
          <tpl fld="7" item="0"/>
          <tpl hier="51" item="4294967295"/>
        </tpls>
      </n>
      <m in="0" fc="00404040">
        <tpls c="5">
          <tpl fld="9" item="0"/>
          <tpl fld="4" item="79"/>
          <tpl fld="2" item="1"/>
          <tpl fld="7" item="1"/>
          <tpl hier="51" item="4294967295"/>
        </tpls>
      </m>
      <n v="31577507" in="0" bc="00B4F0FF" fc="00008000">
        <tpls c="5">
          <tpl fld="1" item="5"/>
          <tpl fld="4" item="30"/>
          <tpl fld="2" item="1"/>
          <tpl fld="7" item="0"/>
          <tpl hier="51" item="4294967295"/>
        </tpls>
      </n>
      <n v="7.7787794195603123E-3" in="1" bc="00B4F0FF" fc="00008000">
        <tpls c="5">
          <tpl fld="1" item="24"/>
          <tpl fld="4" item="121"/>
          <tpl fld="2" item="1"/>
          <tpl fld="7" item="0"/>
          <tpl hier="51" item="4294967295"/>
        </tpls>
      </n>
      <n v="63.182574000000002" in="3" bc="00B4F0FF" fc="00008000">
        <tpls c="6">
          <tpl fld="1" item="3"/>
          <tpl fld="4" item="151"/>
          <tpl fld="2" item="1"/>
          <tpl fld="23" item="0"/>
          <tpl fld="7" item="0"/>
          <tpl hier="51" item="4294967295"/>
        </tpls>
      </n>
      <n v="308350960" in="0" bc="00B4F0FF" fc="00008000">
        <tpls c="5">
          <tpl fld="1" item="5"/>
          <tpl fld="4" item="126"/>
          <tpl fld="2" item="1"/>
          <tpl fld="7" item="0"/>
          <tpl hier="51" item="4294967295"/>
        </tpls>
      </n>
      <n v="426000" in="0" fc="00008000">
        <tpls c="5">
          <tpl fld="15" item="0"/>
          <tpl fld="13" item="22"/>
          <tpl fld="2" item="1"/>
          <tpl fld="7" item="1"/>
          <tpl hier="51" item="4294967295"/>
        </tpls>
      </n>
      <m in="0" fc="00404040">
        <tpls c="5">
          <tpl fld="9" item="1"/>
          <tpl fld="4" item="6"/>
          <tpl fld="2" item="1"/>
          <tpl fld="7" item="0"/>
          <tpl hier="51" item="4294967295"/>
        </tpls>
      </m>
      <n v="211056005.99000001" in="0" bc="00B4F0FF" fc="00008000">
        <tpls c="5">
          <tpl fld="1" item="20"/>
          <tpl fld="4" item="6"/>
          <tpl fld="2" item="1"/>
          <tpl fld="7" item="0"/>
          <tpl hier="51" item="4294967295"/>
        </tpls>
      </n>
      <n v="0.44470465640418738" in="0" bc="00B4F0FF" fc="00008000">
        <tpls c="5">
          <tpl fld="1" item="7"/>
          <tpl fld="4" item="122"/>
          <tpl fld="2" item="1"/>
          <tpl fld="7" item="0"/>
          <tpl hier="51" item="4294967295"/>
        </tpls>
      </n>
      <n v="2.0814196026907841E-2" in="1" bc="00B4F0FF" fc="00008000">
        <tpls c="5">
          <tpl fld="1" item="24"/>
          <tpl fld="4" item="106"/>
          <tpl fld="2" item="1"/>
          <tpl fld="7" item="0"/>
          <tpl hier="51" item="4294967295"/>
        </tpls>
      </n>
      <m in="0" fc="00404040">
        <tpls c="5">
          <tpl fld="9" item="2"/>
          <tpl fld="4" item="72"/>
          <tpl fld="2" item="1"/>
          <tpl fld="7" item="0"/>
          <tpl hier="51" item="4294967295"/>
        </tpls>
      </m>
      <n v="87815774.379999995" in="0" bc="00B4F0FF" fc="00008000">
        <tpls c="5">
          <tpl fld="1" item="20"/>
          <tpl fld="4" item="72"/>
          <tpl fld="2" item="1"/>
          <tpl fld="7" item="0"/>
          <tpl hier="51" item="4294967295"/>
        </tpls>
      </n>
      <n v="359235255" in="0" bc="00B4F0FF" fc="00008000">
        <tpls c="5">
          <tpl fld="1" item="5"/>
          <tpl fld="4" item="72"/>
          <tpl fld="2" item="1"/>
          <tpl fld="7" item="0"/>
          <tpl hier="51" item="4294967295"/>
        </tpls>
      </n>
      <n v="141996858" in="0" bc="00B4F0FF" fc="00008000">
        <tpls c="5">
          <tpl fld="1" item="5"/>
          <tpl fld="4" item="101"/>
          <tpl fld="2" item="1"/>
          <tpl fld="7" item="0"/>
          <tpl hier="51" item="4294967295"/>
        </tpls>
      </n>
      <n v="0.64414341229235839" in="2" bc="00B4F0FF" fc="00008000">
        <tpls c="5">
          <tpl fld="1" item="8"/>
          <tpl fld="4" item="37"/>
          <tpl fld="2" item="1"/>
          <tpl fld="7" item="0"/>
          <tpl hier="51" item="4294967295"/>
        </tpls>
      </n>
      <m in="0" fc="00404040">
        <tpls c="5">
          <tpl fld="9" item="0"/>
          <tpl fld="4" item="39"/>
          <tpl fld="2" item="1"/>
          <tpl fld="7" item="1"/>
          <tpl hier="51" item="4294967295"/>
        </tpls>
      </m>
      <n v="2737126" in="0" bc="00B4F0FF" fc="00008000">
        <tpls c="5">
          <tpl fld="1" item="13"/>
          <tpl fld="4" item="39"/>
          <tpl fld="2" item="1"/>
          <tpl fld="7" item="1"/>
          <tpl hier="51" item="4294967295"/>
        </tpls>
      </n>
      <m in="0" fc="00404040">
        <tpls c="5">
          <tpl fld="9" item="2"/>
          <tpl fld="4" item="112"/>
          <tpl fld="2" item="1"/>
          <tpl fld="7" item="0"/>
          <tpl hier="51" item="4294967295"/>
        </tpls>
      </m>
      <n v="12043824.060000001" in="0" bc="00B4F0FF" fc="00008000">
        <tpls c="5">
          <tpl fld="1" item="20"/>
          <tpl fld="4" item="112"/>
          <tpl fld="2" item="1"/>
          <tpl fld="7" item="0"/>
          <tpl hier="51" item="4294967295"/>
        </tpls>
      </n>
      <n v="0.62678487729483456" in="2" bc="00B4F0FF" fc="00008000">
        <tpls c="5">
          <tpl fld="1" item="9"/>
          <tpl fld="4" item="21"/>
          <tpl fld="2" item="1"/>
          <tpl fld="7" item="0"/>
          <tpl hier="51" item="4294967295"/>
        </tpls>
      </n>
      <n v="0.43798805622590575" in="2" bc="00B4F0FF" fc="00008000">
        <tpls c="5">
          <tpl fld="1" item="9"/>
          <tpl fld="4" item="148"/>
          <tpl fld="2" item="1"/>
          <tpl fld="7" item="0"/>
          <tpl hier="51" item="4294967295"/>
        </tpls>
      </n>
      <n v="13000" in="0" fc="00008000">
        <tpls c="5">
          <tpl fld="9" item="0"/>
          <tpl fld="13" item="15"/>
          <tpl fld="2" item="1"/>
          <tpl fld="7" item="1"/>
          <tpl hier="51" item="4294967295"/>
        </tpls>
      </n>
      <n v="918049" in="0" bc="00B4F0FF" fc="00008000">
        <tpls c="5">
          <tpl fld="1" item="13"/>
          <tpl fld="13" item="15"/>
          <tpl fld="2" item="1"/>
          <tpl fld="7" item="1"/>
          <tpl hier="51" item="4294967295"/>
        </tpls>
      </n>
      <n v="0.36787012607533581" in="0" bc="00B4F0FF" fc="00008000">
        <tpls c="5">
          <tpl fld="1" item="7"/>
          <tpl fld="4" item="123"/>
          <tpl fld="2" item="1"/>
          <tpl fld="7" item="0"/>
          <tpl hier="51" item="4294967295"/>
        </tpls>
      </n>
      <n v="85.319164999999998" in="3" bc="00B4F0FF" fc="00008000">
        <tpls c="6">
          <tpl fld="1" item="3"/>
          <tpl fld="13" item="17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54"/>
          <tpl fld="2" item="1"/>
          <tpl fld="7" item="1"/>
          <tpl hier="51" item="4294967295"/>
        </tpls>
      </m>
      <n v="6899205" in="0" bc="00B4F0FF" fc="00008000">
        <tpls c="5">
          <tpl fld="1" item="13"/>
          <tpl fld="4" item="54"/>
          <tpl fld="2" item="1"/>
          <tpl fld="7" item="1"/>
          <tpl hier="51" item="4294967295"/>
        </tpls>
      </n>
      <n v="9000" in="0" fc="00008000">
        <tpls c="5">
          <tpl fld="9" item="1"/>
          <tpl fld="13" item="19"/>
          <tpl fld="2" item="1"/>
          <tpl fld="7" item="0"/>
          <tpl hier="51" item="4294967295"/>
        </tpls>
      </n>
      <n v="11069820" in="0" bc="00B4F0FF" fc="00008000">
        <tpls c="5">
          <tpl fld="1" item="20"/>
          <tpl fld="13" item="19"/>
          <tpl fld="2" item="1"/>
          <tpl fld="7" item="0"/>
          <tpl hier="51" item="4294967295"/>
        </tpls>
      </n>
      <n v="1.609827528006352E-2" bc="00B4F0FF" fc="00008000">
        <tpls c="5">
          <tpl fld="1" item="26"/>
          <tpl fld="12" item="0"/>
          <tpl fld="2" item="1"/>
          <tpl fld="7" item="0"/>
          <tpl hier="51" item="4294967295"/>
        </tpls>
      </n>
      <n v="0.11122377867547013" in="2" bc="00B4F0FF" fc="00008000">
        <tpls c="5">
          <tpl fld="1" item="8"/>
          <tpl fld="6" item="9"/>
          <tpl fld="2" item="1"/>
          <tpl fld="7" item="0"/>
          <tpl hier="51" item="4294967295"/>
        </tpls>
      </n>
      <m in="0" fc="00404040">
        <tpls c="5">
          <tpl fld="9" item="1"/>
          <tpl fld="4" item="50"/>
          <tpl fld="2" item="1"/>
          <tpl fld="7" item="0"/>
          <tpl hier="51" item="4294967295"/>
        </tpls>
      </m>
      <n v="13145408.43" in="0" bc="00B4F0FF" fc="00008000">
        <tpls c="5">
          <tpl fld="1" item="20"/>
          <tpl fld="4" item="50"/>
          <tpl fld="2" item="1"/>
          <tpl fld="7" item="0"/>
          <tpl hier="51" item="4294967295"/>
        </tpls>
      </n>
      <n v="0.29130941717778591" in="0" bc="00B4F0FF" fc="00008000">
        <tpls c="5">
          <tpl fld="1" item="7"/>
          <tpl fld="4" item="88"/>
          <tpl fld="2" item="1"/>
          <tpl fld="7" item="0"/>
          <tpl hier="51" item="4294967295"/>
        </tpls>
      </n>
      <n v="0.24086957891769575" in="2" bc="00B4F0FF" fc="00008000">
        <tpls c="5">
          <tpl fld="1" item="9"/>
          <tpl fld="13" item="17"/>
          <tpl fld="2" item="1"/>
          <tpl fld="7" item="0"/>
          <tpl hier="51" item="4294967295"/>
        </tpls>
      </n>
      <n v="2.0158603068445406E-2" bc="00B4F0FF" fc="00008000">
        <tpls c="5">
          <tpl fld="1" item="26"/>
          <tpl fld="4" item="21"/>
          <tpl fld="2" item="1"/>
          <tpl fld="7" item="0"/>
          <tpl hier="51" item="4294967295"/>
        </tpls>
      </n>
      <m in="0" fc="00404040">
        <tpls c="5">
          <tpl fld="15" item="0"/>
          <tpl fld="4" item="104"/>
          <tpl fld="2" item="1"/>
          <tpl fld="7" item="1"/>
          <tpl hier="51" item="4294967295"/>
        </tpls>
      </m>
      <n v="1446627" in="0" bc="00B4F0FF" fc="00008000">
        <tpls c="5">
          <tpl fld="1" item="13"/>
          <tpl fld="4" item="104"/>
          <tpl fld="2" item="1"/>
          <tpl fld="7" item="1"/>
          <tpl hier="51" item="4294967295"/>
        </tpls>
      </n>
      <n v="1.1740376268067981E-2" bc="00B4F0FF" fc="00008000">
        <tpls c="5">
          <tpl fld="1" item="26"/>
          <tpl fld="4" item="48"/>
          <tpl fld="2" item="1"/>
          <tpl fld="7" item="0"/>
          <tpl hier="51" item="4294967295"/>
        </tpls>
      </n>
      <n v="-1.2967741359075145E-3" in="1" bc="00B4F0FF" fc="00000080">
        <tpls c="5">
          <tpl fld="1" item="24"/>
          <tpl fld="13" item="21"/>
          <tpl fld="2" item="1"/>
          <tpl fld="7" item="0"/>
          <tpl hier="51" item="4294967295"/>
        </tpls>
      </n>
      <n v="6.7995912381222171E-2" bc="00B4F0FF" fc="00008000">
        <tpls c="5">
          <tpl fld="1" item="27"/>
          <tpl fld="6" item="16"/>
          <tpl fld="2" item="1"/>
          <tpl fld="7" item="0"/>
          <tpl hier="51" item="4294967295"/>
        </tpls>
      </n>
      <n v="295.83455199999997" in="3" bc="00B4F0FF" fc="00008000">
        <tpls c="6">
          <tpl fld="1" item="3"/>
          <tpl fld="4" item="26"/>
          <tpl fld="2" item="1"/>
          <tpl fld="23" item="0"/>
          <tpl fld="7" item="0"/>
          <tpl hier="51" item="4294967295"/>
        </tpls>
      </n>
      <n v="75858586" in="0" bc="00B4F0FF" fc="00008000">
        <tpls c="5">
          <tpl fld="1" item="4"/>
          <tpl fld="4" item="135"/>
          <tpl fld="2" item="1"/>
          <tpl fld="7" item="0"/>
          <tpl hier="51" item="4294967295"/>
        </tpls>
      </n>
      <n v="-45290" in="0" bc="00B4F0FF" fc="00000080">
        <tpls c="5">
          <tpl fld="1" item="19"/>
          <tpl fld="4" item="27"/>
          <tpl fld="2" item="1"/>
          <tpl fld="7" item="1"/>
          <tpl hier="51" item="4294967295"/>
        </tpls>
      </n>
      <n v="66257152" in="0" bc="00B4F0FF" fc="00008000">
        <tpls c="5">
          <tpl fld="1" item="4"/>
          <tpl fld="4" item="27"/>
          <tpl fld="2" item="1"/>
          <tpl fld="7" item="1"/>
          <tpl hier="51" item="4294967295"/>
        </tpls>
      </n>
      <n v="1.5974296923523292E-2" in="1" bc="00B4F0FF" fc="00008000">
        <tpls c="5">
          <tpl fld="1" item="24"/>
          <tpl fld="4" item="45"/>
          <tpl fld="2" item="1"/>
          <tpl fld="7" item="0"/>
          <tpl hier="51" item="4294967295"/>
        </tpls>
      </n>
      <n v="403.485118" in="3" bc="00B4F0FF" fc="00008000">
        <tpls c="6">
          <tpl fld="1" item="3"/>
          <tpl fld="5" item="3"/>
          <tpl fld="2" item="1"/>
          <tpl fld="23" item="0"/>
          <tpl fld="7" item="0"/>
          <tpl hier="51" item="4294967295"/>
        </tpls>
      </n>
      <n v="0.26414976289110015" in="2" bc="00B4F0FF" fc="00008000">
        <tpls c="5">
          <tpl fld="1" item="9"/>
          <tpl fld="13" item="8"/>
          <tpl fld="2" item="1"/>
          <tpl fld="7" item="0"/>
          <tpl hier="51" item="4294967295"/>
        </tpls>
      </n>
      <n v="4.9525773591058732E-3" bc="00B4F0FF" fc="00008000">
        <tpls c="5">
          <tpl fld="1" item="26"/>
          <tpl fld="13" item="30"/>
          <tpl fld="2" item="1"/>
          <tpl fld="7" item="0"/>
          <tpl hier="51" item="4294967295"/>
        </tpls>
      </n>
      <n v="148663800" in="0" bc="00B4F0FF" fc="00008000">
        <tpls c="5">
          <tpl fld="1" item="4"/>
          <tpl fld="4" item="1"/>
          <tpl fld="2" item="1"/>
          <tpl fld="7" item="0"/>
          <tpl hier="51" item="4294967295"/>
        </tpls>
      </n>
      <n v="1.6588932829318268E-2" in="1" bc="00B4F0FF" fc="00008000">
        <tpls c="5">
          <tpl fld="1" item="24"/>
          <tpl fld="4" item="101"/>
          <tpl fld="2" item="1"/>
          <tpl fld="7" item="0"/>
          <tpl hier="51" item="4294967295"/>
        </tpls>
      </n>
      <m in="0" bc="00B4F0FF" fc="00404040">
        <tpls c="5">
          <tpl fld="1" item="19"/>
          <tpl fld="2" item="1"/>
          <tpl fld="7" item="1"/>
          <tpl hier="51" item="4294967295"/>
          <tpl fld="10" item="0"/>
        </tpls>
      </m>
      <n v="6101755880" in="0" bc="00B4F0FF" fc="00008000">
        <tpls c="5">
          <tpl fld="1" item="4"/>
          <tpl fld="2" item="1"/>
          <tpl fld="7" item="1"/>
          <tpl hier="51" item="4294967295"/>
          <tpl fld="10" item="0"/>
        </tpls>
      </n>
      <n v="1.1511536178672141E-2" bc="00B4F0FF" fc="00008000">
        <tpls c="5">
          <tpl fld="1" item="26"/>
          <tpl fld="2" item="1"/>
          <tpl fld="7" item="0"/>
          <tpl hier="51" item="4294967295"/>
          <tpl fld="10" item="0"/>
        </tpls>
      </n>
      <n v="2.1379213717402763E-2" bc="00B4F0FF" fc="00008000">
        <tpls c="5">
          <tpl fld="1" item="26"/>
          <tpl fld="4" item="40"/>
          <tpl fld="2" item="1"/>
          <tpl fld="7" item="0"/>
          <tpl hier="51" item="4294967295"/>
        </tpls>
      </n>
      <n v="123.84232" in="3" bc="00B4F0FF" fc="00008000">
        <tpls c="6">
          <tpl fld="1" item="3"/>
          <tpl fld="4" item="20"/>
          <tpl fld="2" item="1"/>
          <tpl fld="23" item="0"/>
          <tpl fld="7" item="0"/>
          <tpl hier="51" item="4294967295"/>
        </tpls>
      </n>
      <n v="5.590982070208067E-2" bc="00B4F0FF" fc="00008000">
        <tpls c="5">
          <tpl fld="1" item="22"/>
          <tpl fld="4" item="84"/>
          <tpl fld="2" item="1"/>
          <tpl fld="7" item="0"/>
          <tpl hier="51" item="4294967295"/>
        </tpls>
      </n>
      <m in="0" fc="00404040">
        <tpls c="5">
          <tpl fld="9" item="0"/>
          <tpl fld="4" item="33"/>
          <tpl fld="2" item="1"/>
          <tpl fld="7" item="1"/>
          <tpl hier="51" item="4294967295"/>
        </tpls>
      </m>
      <m in="0" fc="00404040">
        <tpls c="5">
          <tpl fld="9" item="2"/>
          <tpl fld="4" item="79"/>
          <tpl fld="2" item="1"/>
          <tpl fld="7" item="0"/>
          <tpl hier="51" item="4294967295"/>
        </tpls>
      </m>
      <m in="3" bc="00B4F0FF" fc="00404040">
        <tpls c="6">
          <tpl fld="1" item="3"/>
          <tpl fld="4" item="120"/>
          <tpl fld="2" item="1"/>
          <tpl fld="23" item="0"/>
          <tpl fld="7" item="0"/>
          <tpl hier="51" item="4294967295"/>
        </tpls>
      </m>
      <n v="0.36345145101937726" in="2" bc="00B4F0FF" fc="00008000">
        <tpls c="5">
          <tpl fld="1" item="8"/>
          <tpl fld="4" item="125"/>
          <tpl fld="2" item="1"/>
          <tpl fld="7" item="0"/>
          <tpl hier="51" item="4294967295"/>
        </tpls>
      </n>
      <n v="543223444" in="0" bc="00B4F0FF" fc="00008000">
        <tpls c="5">
          <tpl fld="1" item="4"/>
          <tpl fld="4" item="66"/>
          <tpl fld="2" item="1"/>
          <tpl fld="7" item="0"/>
          <tpl hier="51" item="4294967295"/>
        </tpls>
      </n>
      <n v="0.7515320788987796" in="0" bc="00B4F0FF" fc="00008000">
        <tpls c="5">
          <tpl fld="1" item="7"/>
          <tpl fld="13" item="23"/>
          <tpl fld="2" item="1"/>
          <tpl fld="7" item="0"/>
          <tpl hier="51" item="4294967295"/>
        </tpls>
      </n>
      <n v="195.48245499999999" in="3" bc="00B4F0FF" fc="00008000">
        <tpls c="6">
          <tpl fld="1" item="3"/>
          <tpl fld="4" item="150"/>
          <tpl fld="2" item="1"/>
          <tpl fld="23" item="0"/>
          <tpl fld="7" item="0"/>
          <tpl hier="51" item="4294967295"/>
        </tpls>
      </n>
      <n v="0.14846651224205601" in="2" bc="00B4F0FF" fc="00008000">
        <tpls c="5">
          <tpl fld="1" item="8"/>
          <tpl fld="6" item="13"/>
          <tpl fld="2" item="1"/>
          <tpl fld="7" item="0"/>
          <tpl hier="51" item="4294967295"/>
        </tpls>
      </n>
      <m in="0" fc="00404040">
        <tpls c="5">
          <tpl fld="9" item="2"/>
          <tpl fld="4" item="52"/>
          <tpl fld="2" item="1"/>
          <tpl fld="7" item="0"/>
          <tpl hier="51" item="4294967295"/>
        </tpls>
      </m>
      <n v="8086794.7800000003" in="0" bc="00B4F0FF" fc="00008000">
        <tpls c="5">
          <tpl fld="1" item="20"/>
          <tpl fld="4" item="52"/>
          <tpl fld="2" item="1"/>
          <tpl fld="7" item="0"/>
          <tpl hier="51" item="4294967295"/>
        </tpls>
      </n>
      <m in="0" fc="00404040">
        <tpls c="5">
          <tpl fld="9" item="0"/>
          <tpl fld="4" item="55"/>
          <tpl fld="2" item="1"/>
          <tpl fld="7" item="1"/>
          <tpl hier="51" item="4294967295"/>
        </tpls>
      </m>
      <n v="313703" in="0" bc="00B4F0FF" fc="00008000">
        <tpls c="5">
          <tpl fld="1" item="13"/>
          <tpl fld="4" item="55"/>
          <tpl fld="2" item="1"/>
          <tpl fld="7" item="1"/>
          <tpl hier="51" item="4294967295"/>
        </tpls>
      </n>
      <n v="1570966768" in="0" bc="00B4F0FF" fc="00008000">
        <tpls c="5">
          <tpl fld="1" item="4"/>
          <tpl fld="4" item="95"/>
          <tpl fld="2" item="1"/>
          <tpl fld="7" item="0"/>
          <tpl hier="51" item="4294967295"/>
        </tpls>
      </n>
      <n v="0.30171470962483898" in="2" bc="00B4F0FF" fc="00008000">
        <tpls c="5">
          <tpl fld="1" item="9"/>
          <tpl fld="4" item="105"/>
          <tpl fld="2" item="1"/>
          <tpl fld="7" item="0"/>
          <tpl hier="51" item="4294967295"/>
        </tpls>
      </n>
      <n v="78.811176000000003" in="3" bc="00B4F0FF" fc="00008000">
        <tpls c="6">
          <tpl fld="1" item="3"/>
          <tpl fld="4" item="63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95"/>
          <tpl fld="2" item="1"/>
          <tpl fld="7" item="0"/>
          <tpl hier="51" item="4294967295"/>
        </tpls>
      </m>
      <m in="0" fc="00404040">
        <tpls c="5">
          <tpl fld="15" item="0"/>
          <tpl fld="4" item="40"/>
          <tpl fld="2" item="1"/>
          <tpl fld="7" item="1"/>
          <tpl hier="51" item="4294967295"/>
        </tpls>
      </m>
      <n v="19918416" in="0" bc="00B4F0FF" fc="00008000">
        <tpls c="5">
          <tpl fld="1" item="13"/>
          <tpl fld="4" item="40"/>
          <tpl fld="2" item="1"/>
          <tpl fld="7" item="1"/>
          <tpl hier="51" item="4294967295"/>
        </tpls>
      </n>
      <m in="0" fc="00404040">
        <tpls c="5">
          <tpl fld="9" item="2"/>
          <tpl fld="4" item="40"/>
          <tpl fld="2" item="1"/>
          <tpl fld="7" item="0"/>
          <tpl hier="51" item="4294967295"/>
        </tpls>
      </m>
      <n v="0.41934387175127064" in="2" bc="00B4F0FF" fc="00008000">
        <tpls c="5">
          <tpl fld="1" item="9"/>
          <tpl fld="4" item="50"/>
          <tpl fld="2" item="1"/>
          <tpl fld="7" item="0"/>
          <tpl hier="51" item="4294967295"/>
        </tpls>
      </n>
      <n v="0.36293425661892659" in="2" bc="00B4F0FF" fc="00008000">
        <tpls c="5">
          <tpl fld="1" item="9"/>
          <tpl fld="4" item="74"/>
          <tpl fld="2" item="1"/>
          <tpl fld="7" item="0"/>
          <tpl hier="51" item="4294967295"/>
        </tpls>
      </n>
      <m in="0" fc="00404040">
        <tpls c="5">
          <tpl fld="15" item="0"/>
          <tpl fld="4" item="78"/>
          <tpl fld="2" item="1"/>
          <tpl fld="7" item="1"/>
          <tpl hier="51" item="4294967295"/>
        </tpls>
      </m>
      <n v="2721357" in="0" bc="00B4F0FF" fc="00008000">
        <tpls c="5">
          <tpl fld="1" item="13"/>
          <tpl fld="4" item="78"/>
          <tpl fld="2" item="1"/>
          <tpl fld="7" item="1"/>
          <tpl hier="51" item="4294967295"/>
        </tpls>
      </n>
      <e v="#NUM!" bc="00B4F0FF" fc="00404040">
        <tpls c="5">
          <tpl fld="1" item="22"/>
          <tpl fld="5" item="2"/>
          <tpl fld="2" item="1"/>
          <tpl fld="7" item="0"/>
          <tpl hier="51" item="4294967295"/>
        </tpls>
      </e>
      <n v="6.1703648184622895E-3" bc="00B4F0FF" fc="00008000">
        <tpls c="5">
          <tpl fld="1" item="22"/>
          <tpl fld="4" item="55"/>
          <tpl fld="2" item="1"/>
          <tpl fld="7" item="0"/>
          <tpl hier="51" item="4294967295"/>
        </tpls>
      </n>
      <n v="64917461" in="0" bc="00B4F0FF" fc="00008000">
        <tpls c="5">
          <tpl fld="1" item="4"/>
          <tpl fld="4" item="61"/>
          <tpl fld="2" item="1"/>
          <tpl fld="7" item="0"/>
          <tpl hier="51" item="4294967295"/>
        </tpls>
      </n>
      <n v="0.37028352256599789" in="0" bc="00B4F0FF" fc="00008000">
        <tpls c="5">
          <tpl fld="1" item="7"/>
          <tpl fld="4" item="105"/>
          <tpl fld="2" item="1"/>
          <tpl fld="7" item="0"/>
          <tpl hier="51" item="4294967295"/>
        </tpls>
      </n>
      <n v="0.45344693276119985" in="2" bc="00B4F0FF" fc="00008000">
        <tpls c="5">
          <tpl fld="1" item="8"/>
          <tpl fld="4" item="104"/>
          <tpl fld="2" item="1"/>
          <tpl fld="7" item="0"/>
          <tpl hier="51" item="4294967295"/>
        </tpls>
      </n>
      <m in="0" fc="00404040">
        <tpls c="5">
          <tpl fld="9" item="1"/>
          <tpl fld="4" item="8"/>
          <tpl fld="2" item="1"/>
          <tpl fld="7" item="0"/>
          <tpl hier="51" item="4294967295"/>
        </tpls>
      </m>
      <n v="0" bc="00B4F0FF" fc="00404040">
        <tpls c="5">
          <tpl fld="1" item="26"/>
          <tpl fld="6" item="3"/>
          <tpl fld="2" item="1"/>
          <tpl fld="7" item="0"/>
          <tpl hier="51" item="4294967295"/>
        </tpls>
      </n>
      <n v="8.5459652939025132E-2" in="1" bc="00B4F0FF" fc="00008000">
        <tpls c="5">
          <tpl fld="1" item="21"/>
          <tpl fld="13" item="19"/>
          <tpl fld="2" item="1"/>
          <tpl fld="7" item="0"/>
          <tpl hier="51" item="4294967295"/>
        </tpls>
      </n>
      <n v="35980864" in="0" bc="00B4F0FF" fc="00008000">
        <tpls c="5">
          <tpl fld="1" item="5"/>
          <tpl fld="13" item="1"/>
          <tpl fld="2" item="1"/>
          <tpl fld="7" item="0"/>
          <tpl hier="51" item="4294967295"/>
        </tpls>
      </n>
      <n v="170.369282" in="3" bc="00B4F0FF" fc="00008000">
        <tpls c="6">
          <tpl fld="1" item="3"/>
          <tpl fld="4" item="1"/>
          <tpl fld="2" item="1"/>
          <tpl fld="23" item="0"/>
          <tpl fld="7" item="0"/>
          <tpl hier="51" item="4294967295"/>
        </tpls>
      </n>
      <n v="3.1652366839124924E-2" bc="00B4F0FF" fc="00008000">
        <tpls c="5">
          <tpl fld="1" item="22"/>
          <tpl fld="4" item="107"/>
          <tpl fld="2" item="1"/>
          <tpl fld="7" item="0"/>
          <tpl hier="51" item="4294967295"/>
        </tpls>
      </n>
      <n v="0.61599249625673358" in="0" bc="00B4F0FF" fc="00008000">
        <tpls c="5">
          <tpl fld="1" item="7"/>
          <tpl fld="4" item="111"/>
          <tpl fld="2" item="1"/>
          <tpl fld="7" item="0"/>
          <tpl hier="51" item="4294967295"/>
        </tpls>
      </n>
      <n v="0.18268276297822569" in="2" bc="00B4F0FF" fc="00008000">
        <tpls c="5">
          <tpl fld="1" item="8"/>
          <tpl fld="13" item="29"/>
          <tpl fld="2" item="1"/>
          <tpl fld="7" item="0"/>
          <tpl hier="51" item="4294967295"/>
        </tpls>
      </n>
      <n v="15364" in="0" bc="00B4F0FF" fc="00008000">
        <tpls c="5">
          <tpl fld="1" item="19"/>
          <tpl fld="4" item="1"/>
          <tpl fld="2" item="1"/>
          <tpl fld="7" item="1"/>
          <tpl hier="51" item="4294967295"/>
        </tpls>
      </n>
      <n v="148663800" in="0" bc="00B4F0FF" fc="00008000">
        <tpls c="5">
          <tpl fld="1" item="4"/>
          <tpl fld="4" item="1"/>
          <tpl fld="2" item="1"/>
          <tpl fld="7" item="1"/>
          <tpl hier="51" item="4294967295"/>
        </tpls>
      </n>
      <n v="1.4650347776010146E-2" in="1" bc="00B4F0FF" fc="00008000">
        <tpls c="5">
          <tpl fld="1" item="24"/>
          <tpl fld="4" item="85"/>
          <tpl fld="2" item="1"/>
          <tpl fld="7" item="0"/>
          <tpl hier="51" item="4294967295"/>
        </tpls>
      </n>
      <m in="0" fc="00404040">
        <tpls c="5">
          <tpl fld="15" item="0"/>
          <tpl fld="4" item="77"/>
          <tpl fld="2" item="1"/>
          <tpl fld="7" item="1"/>
          <tpl hier="51" item="4294967295"/>
        </tpls>
      </m>
      <n v="34053930" in="0" bc="00B4F0FF" fc="00008000">
        <tpls c="5">
          <tpl fld="1" item="13"/>
          <tpl fld="4" item="77"/>
          <tpl fld="2" item="1"/>
          <tpl fld="7" item="1"/>
          <tpl hier="51" item="4294967295"/>
        </tpls>
      </n>
      <n v="2.4968992034398171E-2" bc="00B4F0FF" fc="00008000">
        <tpls c="5">
          <tpl fld="1" item="22"/>
          <tpl fld="4" item="80"/>
          <tpl fld="2" item="1"/>
          <tpl fld="7" item="0"/>
          <tpl hier="51" item="4294967295"/>
        </tpls>
      </n>
      <n v="2.6572652717199692E-3" bc="00B4F0FF" fc="00008000">
        <tpls c="5">
          <tpl fld="1" item="26"/>
          <tpl fld="4" item="44"/>
          <tpl fld="2" item="1"/>
          <tpl fld="7" item="0"/>
          <tpl hier="51" item="4294967295"/>
        </tpls>
      </n>
      <m in="0" fc="00404040">
        <tpls c="5">
          <tpl fld="9" item="0"/>
          <tpl fld="4" item="4"/>
          <tpl fld="2" item="1"/>
          <tpl fld="7" item="1"/>
          <tpl hier="51" item="4294967295"/>
        </tpls>
      </m>
      <n v="1099563" in="0" bc="00B4F0FF" fc="00008000">
        <tpls c="5">
          <tpl fld="1" item="13"/>
          <tpl fld="4" item="4"/>
          <tpl fld="2" item="1"/>
          <tpl fld="7" item="1"/>
          <tpl hier="51" item="4294967295"/>
        </tpls>
      </n>
      <n v="95584963" in="0" bc="00B4F0FF" fc="00008000">
        <tpls c="5">
          <tpl fld="1" item="5"/>
          <tpl fld="4" item="136"/>
          <tpl fld="2" item="1"/>
          <tpl fld="7" item="0"/>
          <tpl hier="51" item="4294967295"/>
        </tpls>
      </n>
      <n v="-2374" in="0" bc="00B4F0FF" fc="00000080">
        <tpls c="5">
          <tpl fld="1" item="19"/>
          <tpl fld="4" item="28"/>
          <tpl fld="2" item="1"/>
          <tpl fld="7" item="1"/>
          <tpl hier="51" item="4294967295"/>
        </tpls>
      </n>
      <n v="16195788" in="0" bc="00B4F0FF" fc="00008000">
        <tpls c="5">
          <tpl fld="1" item="4"/>
          <tpl fld="4" item="28"/>
          <tpl fld="2" item="1"/>
          <tpl fld="7" item="1"/>
          <tpl hier="51" item="4294967295"/>
        </tpls>
      </n>
      <n v="0.52453691800513602" in="2" bc="00B4F0FF" fc="00008000">
        <tpls c="5">
          <tpl fld="1" item="8"/>
          <tpl fld="4" item="43"/>
          <tpl fld="2" item="1"/>
          <tpl fld="7" item="0"/>
          <tpl hier="51" item="4294967295"/>
        </tpls>
      </n>
      <n v="9227.9712350000009" in="3" bc="00B4F0FF" fc="00008000">
        <tpls c="6">
          <tpl fld="1" item="3"/>
          <tpl fld="2" item="1"/>
          <tpl fld="23" item="0"/>
          <tpl fld="7" item="0"/>
          <tpl hier="51" item="4294967295"/>
          <tpl fld="10" item="0"/>
        </tpls>
      </n>
      <n v="0.79788795636316956" in="0" bc="00B4F0FF" fc="00008000">
        <tpls c="5">
          <tpl fld="1" item="7"/>
          <tpl fld="6" item="21"/>
          <tpl fld="2" item="1"/>
          <tpl fld="7" item="0"/>
          <tpl hier="51" item="4294967295"/>
        </tpls>
      </n>
      <n v="1.0224608968912282E-2" bc="00B4F0FF" fc="00008000">
        <tpls c="5">
          <tpl fld="1" item="26"/>
          <tpl fld="6" item="9"/>
          <tpl fld="2" item="1"/>
          <tpl fld="7" item="0"/>
          <tpl hier="51" item="4294967295"/>
        </tpls>
      </n>
      <m in="0" fc="00404040">
        <tpls c="5">
          <tpl fld="15" item="0"/>
          <tpl fld="13" item="8"/>
          <tpl fld="2" item="1"/>
          <tpl fld="7" item="1"/>
          <tpl hier="51" item="4294967295"/>
        </tpls>
      </m>
      <m in="0" bc="00B4F0FF" fc="00404040">
        <tpls c="5">
          <tpl fld="1" item="13"/>
          <tpl fld="13" item="8"/>
          <tpl fld="2" item="1"/>
          <tpl fld="7" item="1"/>
          <tpl hier="51" item="4294967295"/>
        </tpls>
      </m>
      <m in="0" fc="00404040">
        <tpls c="5">
          <tpl fld="9" item="0"/>
          <tpl fld="4" item="107"/>
          <tpl fld="2" item="1"/>
          <tpl fld="7" item="1"/>
          <tpl hier="51" item="4294967295"/>
        </tpls>
      </m>
      <n v="2794260" in="0" bc="00B4F0FF" fc="00008000">
        <tpls c="5">
          <tpl fld="1" item="13"/>
          <tpl fld="4" item="107"/>
          <tpl fld="2" item="1"/>
          <tpl fld="7" item="1"/>
          <tpl hier="51" item="4294967295"/>
        </tpls>
      </n>
      <n v="0.63632786460208246" in="2" bc="00B4F0FF" fc="00008000">
        <tpls c="5">
          <tpl fld="1" item="8"/>
          <tpl fld="4" item="62"/>
          <tpl fld="2" item="1"/>
          <tpl fld="7" item="0"/>
          <tpl hier="51" item="4294967295"/>
        </tpls>
      </n>
      <m in="0" fc="00404040">
        <tpls c="5">
          <tpl fld="15" item="0"/>
          <tpl fld="4" item="122"/>
          <tpl fld="2" item="1"/>
          <tpl fld="7" item="1"/>
          <tpl hier="51" item="4294967295"/>
        </tpls>
      </m>
      <n v="366260194" in="0" bc="00B4F0FF" fc="00008000">
        <tpls c="5">
          <tpl fld="1" item="5"/>
          <tpl fld="13" item="9"/>
          <tpl fld="2" item="1"/>
          <tpl fld="7" item="0"/>
          <tpl hier="51" item="4294967295"/>
        </tpls>
      </n>
      <n v="165067017" in="0" bc="00B4F0FF" fc="00008000">
        <tpls c="5">
          <tpl fld="1" item="4"/>
          <tpl fld="4" item="89"/>
          <tpl fld="2" item="1"/>
          <tpl fld="7" item="0"/>
          <tpl hier="51" item="4294967295"/>
        </tpls>
      </n>
      <m in="0" fc="00404040">
        <tpls c="5">
          <tpl fld="9" item="1"/>
          <tpl fld="4" item="33"/>
          <tpl fld="2" item="1"/>
          <tpl fld="7" item="0"/>
          <tpl hier="51" item="4294967295"/>
        </tpls>
      </m>
      <n v="6116804.4100000001" in="0" bc="00B4F0FF" fc="00008000">
        <tpls c="5">
          <tpl fld="1" item="20"/>
          <tpl fld="4" item="33"/>
          <tpl fld="2" item="1"/>
          <tpl fld="7" item="0"/>
          <tpl hier="51" item="4294967295"/>
        </tpls>
      </n>
      <m in="0" fc="00404040">
        <tpls c="5">
          <tpl fld="9" item="2"/>
          <tpl fld="4" item="75"/>
          <tpl fld="2" item="1"/>
          <tpl fld="7" item="0"/>
          <tpl hier="51" item="4294967295"/>
        </tpls>
      </m>
      <n v="458000" in="0" fc="00008000">
        <tpls c="5">
          <tpl fld="9" item="2"/>
          <tpl fld="13" item="22"/>
          <tpl fld="2" item="1"/>
          <tpl fld="7" item="0"/>
          <tpl hier="51" item="4294967295"/>
        </tpls>
      </n>
      <n v="8.8441175933178795E-3" in="1" bc="00B4F0FF" fc="00008000">
        <tpls c="5">
          <tpl fld="1" item="24"/>
          <tpl fld="4" item="3"/>
          <tpl fld="2" item="1"/>
          <tpl fld="7" item="0"/>
          <tpl hier="51" item="4294967295"/>
        </tpls>
      </n>
      <n v="6.2934434288484525E-2" in="1" bc="00B4F0FF" fc="00008000">
        <tpls c="5">
          <tpl fld="1" item="21"/>
          <tpl fld="13" item="23"/>
          <tpl fld="2" item="1"/>
          <tpl fld="7" item="0"/>
          <tpl hier="51" item="4294967295"/>
        </tpls>
      </n>
      <n v="9.1601585052527232E-2" bc="00B4F0FF" fc="00008000">
        <tpls c="5">
          <tpl fld="1" item="27"/>
          <tpl fld="4" item="100"/>
          <tpl fld="2" item="1"/>
          <tpl fld="7" item="0"/>
          <tpl hier="51" item="4294967295"/>
        </tpls>
      </n>
      <n v="164836899" in="0" bc="00B4F0FF" fc="00008000">
        <tpls c="5">
          <tpl fld="1" item="4"/>
          <tpl fld="4" item="35"/>
          <tpl fld="2" item="1"/>
          <tpl fld="7" item="0"/>
          <tpl hier="51" item="4294967295"/>
        </tpls>
      </n>
      <n v="0.3495274534653513" in="0" bc="00B4F0FF" fc="00008000">
        <tpls c="5">
          <tpl fld="1" item="7"/>
          <tpl fld="4" item="68"/>
          <tpl fld="2" item="1"/>
          <tpl fld="7" item="0"/>
          <tpl hier="51" item="4294967295"/>
        </tpls>
      </n>
      <n v="-563" in="0" bc="00B4F0FF" fc="00000080">
        <tpls c="5">
          <tpl fld="1" item="19"/>
          <tpl fld="4" item="152"/>
          <tpl fld="2" item="1"/>
          <tpl fld="7" item="1"/>
          <tpl hier="51" item="4294967295"/>
        </tpls>
      </n>
      <n v="7295803" in="0" bc="00B4F0FF" fc="00008000">
        <tpls c="5">
          <tpl fld="1" item="4"/>
          <tpl fld="4" item="152"/>
          <tpl fld="2" item="1"/>
          <tpl fld="7" item="1"/>
          <tpl hier="51" item="4294967295"/>
        </tpls>
      </n>
      <n v="0.24926618142803214" bc="00B4F0FF" fc="00008000">
        <tpls c="5">
          <tpl fld="1" item="22"/>
          <tpl fld="4" item="91"/>
          <tpl fld="2" item="1"/>
          <tpl fld="7" item="0"/>
          <tpl hier="51" item="4294967295"/>
        </tpls>
      </n>
      <n v="119384263" in="0" bc="00B4F0FF" fc="00008000">
        <tpls c="5">
          <tpl fld="1" item="5"/>
          <tpl fld="4" item="43"/>
          <tpl fld="2" item="1"/>
          <tpl fld="7" item="0"/>
          <tpl hier="51" item="4294967295"/>
        </tpls>
      </n>
      <n v="42914242" in="0" bc="00B4F0FF" fc="00008000">
        <tpls c="5">
          <tpl fld="1" item="5"/>
          <tpl fld="4" item="27"/>
          <tpl fld="2" item="1"/>
          <tpl fld="7" item="0"/>
          <tpl hier="51" item="4294967295"/>
        </tpls>
      </n>
      <n v="208629108" in="0" bc="00B4F0FF" fc="00008000">
        <tpls c="5">
          <tpl fld="1" item="5"/>
          <tpl fld="4" item="75"/>
          <tpl fld="2" item="1"/>
          <tpl fld="7" item="0"/>
          <tpl hier="51" item="4294967295"/>
        </tpls>
      </n>
      <n v="108989842" in="0" bc="00B4F0FF" fc="00008000">
        <tpls c="5">
          <tpl fld="1" item="4"/>
          <tpl fld="4" item="53"/>
          <tpl fld="2" item="1"/>
          <tpl fld="7" item="0"/>
          <tpl hier="51" item="4294967295"/>
        </tpls>
      </n>
      <n v="174622004" in="0" bc="00B4F0FF" fc="00008000">
        <tpls c="5">
          <tpl fld="1" item="4"/>
          <tpl fld="4" item="102"/>
          <tpl fld="2" item="1"/>
          <tpl fld="7" item="0"/>
          <tpl hier="51" item="4294967295"/>
        </tpls>
      </n>
      <n v="0.43877208783506244" in="0" bc="00B4F0FF" fc="00008000">
        <tpls c="5">
          <tpl fld="1" item="7"/>
          <tpl fld="4" item="69"/>
          <tpl fld="2" item="1"/>
          <tpl fld="7" item="0"/>
          <tpl hier="51" item="4294967295"/>
        </tpls>
      </n>
      <n v="6.1104963954639454E-3" bc="00B4F0FF" fc="00008000">
        <tpls c="5">
          <tpl fld="1" item="26"/>
          <tpl fld="13" item="15"/>
          <tpl fld="2" item="1"/>
          <tpl fld="7" item="0"/>
          <tpl hier="51" item="4294967295"/>
        </tpls>
      </n>
      <m in="0" fc="00404040">
        <tpls c="5">
          <tpl fld="9" item="0"/>
          <tpl fld="4" item="14"/>
          <tpl fld="2" item="1"/>
          <tpl fld="7" item="1"/>
          <tpl hier="51" item="4294967295"/>
        </tpls>
      </m>
      <n v="424022" in="0" bc="00B4F0FF" fc="00008000">
        <tpls c="5">
          <tpl fld="1" item="13"/>
          <tpl fld="4" item="14"/>
          <tpl fld="2" item="1"/>
          <tpl fld="7" item="1"/>
          <tpl hier="51" item="4294967295"/>
        </tpls>
      </n>
      <n v="1.7377924197120861E-2" bc="00B4F0FF" fc="00008000">
        <tpls c="5">
          <tpl fld="1" item="26"/>
          <tpl fld="4" item="92"/>
          <tpl fld="2" item="1"/>
          <tpl fld="7" item="0"/>
          <tpl hier="51" item="4294967295"/>
        </tpls>
      </n>
      <n v="0.32049385138697817" bc="00B4F0FF" fc="00008000">
        <tpls c="5">
          <tpl fld="1" item="22"/>
          <tpl fld="4" item="109"/>
          <tpl fld="2" item="1"/>
          <tpl fld="7" item="0"/>
          <tpl hier="51" item="4294967295"/>
        </tpls>
      </n>
      <n v="8.8445116517707409E-3" bc="00B4F0FF" fc="00008000">
        <tpls c="5">
          <tpl fld="1" item="26"/>
          <tpl fld="4" item="16"/>
          <tpl fld="2" item="1"/>
          <tpl fld="7" item="0"/>
          <tpl hier="51" item="4294967295"/>
        </tpls>
      </n>
      <n v="64.900154000000001" in="3" bc="00B4F0FF" fc="00008000">
        <tpls c="6">
          <tpl fld="1" item="3"/>
          <tpl fld="4" item="37"/>
          <tpl fld="2" item="1"/>
          <tpl fld="23" item="0"/>
          <tpl fld="7" item="0"/>
          <tpl hier="51" item="4294967295"/>
        </tpls>
      </n>
      <n v="275.850909" in="3" bc="00B4F0FF" fc="00008000">
        <tpls c="6">
          <tpl fld="1" item="3"/>
          <tpl fld="4" item="110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7"/>
          <tpl fld="2" item="1"/>
          <tpl fld="7" item="1"/>
          <tpl hier="51" item="4294967295"/>
        </tpls>
      </m>
      <n v="3211189" in="0" bc="00B4F0FF" fc="00008000">
        <tpls c="5">
          <tpl fld="1" item="13"/>
          <tpl fld="4" item="17"/>
          <tpl fld="2" item="1"/>
          <tpl fld="7" item="1"/>
          <tpl hier="51" item="4294967295"/>
        </tpls>
      </n>
      <n v="964397518" in="0" bc="00B4F0FF" fc="00008000">
        <tpls c="5">
          <tpl fld="1" item="4"/>
          <tpl fld="4" item="18"/>
          <tpl fld="2" item="1"/>
          <tpl fld="7" item="0"/>
          <tpl hier="51" item="4294967295"/>
        </tpls>
      </n>
      <n v="1.3718733975441915E-2" bc="00B4F0FF" fc="00008000">
        <tpls c="5">
          <tpl fld="1" item="26"/>
          <tpl fld="4" item="18"/>
          <tpl fld="2" item="1"/>
          <tpl fld="7" item="0"/>
          <tpl hier="51" item="4294967295"/>
        </tpls>
      </n>
      <n v="15676121" in="0" bc="00B4F0FF" fc="00008000">
        <tpls c="5">
          <tpl fld="1" item="5"/>
          <tpl fld="4" item="55"/>
          <tpl fld="2" item="1"/>
          <tpl fld="7" item="0"/>
          <tpl hier="51" item="4294967295"/>
        </tpls>
      </n>
      <n v="61.841118999999999" in="3" bc="00B4F0FF" fc="00008000">
        <tpls c="6">
          <tpl fld="1" item="3"/>
          <tpl fld="13" item="18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13" item="14"/>
          <tpl fld="2" item="1"/>
          <tpl fld="7" item="1"/>
          <tpl hier="51" item="4294967295"/>
        </tpls>
      </m>
      <n v="2637491" in="0" bc="00B4F0FF" fc="00008000">
        <tpls c="5">
          <tpl fld="1" item="13"/>
          <tpl fld="13" item="14"/>
          <tpl fld="2" item="1"/>
          <tpl fld="7" item="1"/>
          <tpl hier="51" item="4294967295"/>
        </tpls>
      </n>
      <m in="0" fc="00404040">
        <tpls c="5">
          <tpl fld="9" item="1"/>
          <tpl fld="4" item="39"/>
          <tpl fld="2" item="1"/>
          <tpl fld="7" item="0"/>
          <tpl hier="51" item="4294967295"/>
        </tpls>
      </m>
      <n v="30487634.949999999" in="0" bc="00B4F0FF" fc="00008000">
        <tpls c="5">
          <tpl fld="1" item="20"/>
          <tpl fld="4" item="39"/>
          <tpl fld="2" item="1"/>
          <tpl fld="7" item="0"/>
          <tpl hier="51" item="4294967295"/>
        </tpls>
      </n>
      <n v="29.045497999999998" in="3" bc="00B4F0FF" fc="00008000">
        <tpls c="6">
          <tpl fld="1" item="3"/>
          <tpl fld="4" item="111"/>
          <tpl fld="2" item="1"/>
          <tpl fld="23" item="0"/>
          <tpl fld="7" item="0"/>
          <tpl hier="51" item="4294967295"/>
        </tpls>
      </n>
      <n v="50841312" in="0" bc="00B4F0FF" fc="00008000">
        <tpls c="5">
          <tpl fld="1" item="5"/>
          <tpl fld="4" item="73"/>
          <tpl fld="2" item="1"/>
          <tpl fld="7" item="0"/>
          <tpl hier="51" item="4294967295"/>
        </tpls>
      </n>
      <m in="0" fc="00404040">
        <tpls c="5">
          <tpl fld="9" item="1"/>
          <tpl fld="4" item="93"/>
          <tpl fld="2" item="1"/>
          <tpl fld="7" item="0"/>
          <tpl hier="51" item="4294967295"/>
        </tpls>
      </m>
      <n v="86483279.430000007" in="0" bc="00B4F0FF" fc="00008000">
        <tpls c="5">
          <tpl fld="1" item="20"/>
          <tpl fld="4" item="93"/>
          <tpl fld="2" item="1"/>
          <tpl fld="7" item="0"/>
          <tpl hier="51" item="4294967295"/>
        </tpls>
      </n>
      <n v="146389534" in="0" bc="00B4F0FF" fc="00008000">
        <tpls c="5">
          <tpl fld="1" item="5"/>
          <tpl fld="13" item="13"/>
          <tpl fld="2" item="1"/>
          <tpl fld="7" item="0"/>
          <tpl hier="51" item="4294967295"/>
        </tpls>
      </n>
      <n v="61482402" in="0" bc="00B4F0FF" fc="00008000">
        <tpls c="5">
          <tpl fld="1" item="5"/>
          <tpl fld="4" item="65"/>
          <tpl fld="2" item="1"/>
          <tpl fld="7" item="0"/>
          <tpl hier="51" item="4294967295"/>
        </tpls>
      </n>
      <n v="0.17800219241344448" bc="00B4F0FF" fc="00008000">
        <tpls c="5">
          <tpl fld="1" item="27"/>
          <tpl fld="4" item="19"/>
          <tpl fld="2" item="1"/>
          <tpl fld="7" item="0"/>
          <tpl hier="51" item="4294967295"/>
        </tpls>
      </n>
      <n v="3.4517456394584776E-2" bc="00B4F0FF" fc="00008000">
        <tpls c="5">
          <tpl fld="1" item="26"/>
          <tpl fld="4" item="103"/>
          <tpl fld="2" item="1"/>
          <tpl fld="7" item="0"/>
          <tpl hier="51" item="4294967295"/>
        </tpls>
      </n>
      <n v="19586" in="0" bc="00B4F0FF" fc="00008000">
        <tpls c="5">
          <tpl fld="1" item="19"/>
          <tpl fld="4" item="31"/>
          <tpl fld="2" item="1"/>
          <tpl fld="7" item="1"/>
          <tpl hier="51" item="4294967295"/>
        </tpls>
      </n>
      <n v="54643212" in="0" bc="00B4F0FF" fc="00008000">
        <tpls c="5">
          <tpl fld="1" item="4"/>
          <tpl fld="4" item="31"/>
          <tpl fld="2" item="1"/>
          <tpl fld="7" item="1"/>
          <tpl hier="51" item="4294967295"/>
        </tpls>
      </n>
      <n v="91810996" in="0" bc="00B4F0FF" fc="00008000">
        <tpls c="5">
          <tpl fld="1" item="19"/>
          <tpl fld="6" item="16"/>
          <tpl fld="2" item="1"/>
          <tpl fld="7" item="1"/>
          <tpl hier="51" item="4294967295"/>
        </tpls>
      </n>
      <n v="72787908117" in="0" bc="00B4F0FF" fc="00008000">
        <tpls c="5">
          <tpl fld="1" item="4"/>
          <tpl fld="6" item="16"/>
          <tpl fld="2" item="1"/>
          <tpl fld="7" item="1"/>
          <tpl hier="51" item="4294967295"/>
        </tpls>
      </n>
      <n v="-37411" in="0" bc="00B4F0FF" fc="00000080">
        <tpls c="5">
          <tpl fld="1" item="19"/>
          <tpl fld="4" item="8"/>
          <tpl fld="2" item="1"/>
          <tpl fld="7" item="1"/>
          <tpl hier="51" item="4294967295"/>
        </tpls>
      </n>
      <n v="46685123" in="0" bc="00B4F0FF" fc="00008000">
        <tpls c="5">
          <tpl fld="1" item="4"/>
          <tpl fld="4" item="8"/>
          <tpl fld="2" item="1"/>
          <tpl fld="7" item="1"/>
          <tpl hier="51" item="4294967295"/>
        </tpls>
      </n>
      <n v="1964" in="0" bc="00B4F0FF" fc="00008000">
        <tpls c="5">
          <tpl fld="1" item="19"/>
          <tpl fld="4" item="122"/>
          <tpl fld="2" item="1"/>
          <tpl fld="7" item="1"/>
          <tpl hier="51" item="4294967295"/>
        </tpls>
      </n>
      <n v="40636321" in="0" bc="00B4F0FF" fc="00008000">
        <tpls c="5">
          <tpl fld="1" item="4"/>
          <tpl fld="4" item="122"/>
          <tpl fld="2" item="1"/>
          <tpl fld="7" item="1"/>
          <tpl hier="51" item="4294967295"/>
        </tpls>
      </n>
      <n v="60022" in="0" bc="00B4F0FF" fc="00008000">
        <tpls c="5">
          <tpl fld="1" item="19"/>
          <tpl fld="4" item="88"/>
          <tpl fld="2" item="1"/>
          <tpl fld="7" item="1"/>
          <tpl hier="51" item="4294967295"/>
        </tpls>
      </n>
      <n v="74615768" in="0" bc="00B4F0FF" fc="00008000">
        <tpls c="5">
          <tpl fld="1" item="4"/>
          <tpl fld="4" item="88"/>
          <tpl fld="2" item="1"/>
          <tpl fld="7" item="1"/>
          <tpl hier="51" item="4294967295"/>
        </tpls>
      </n>
      <n v="-96727" in="0" bc="00B4F0FF" fc="00000080">
        <tpls c="5">
          <tpl fld="1" item="19"/>
          <tpl fld="4" item="85"/>
          <tpl fld="2" item="1"/>
          <tpl fld="7" item="1"/>
          <tpl hier="51" item="4294967295"/>
        </tpls>
      </n>
      <n v="158740926" in="0" bc="00B4F0FF" fc="00008000">
        <tpls c="5">
          <tpl fld="1" item="4"/>
          <tpl fld="4" item="85"/>
          <tpl fld="2" item="1"/>
          <tpl fld="7" item="1"/>
          <tpl hier="51" item="4294967295"/>
        </tpls>
      </n>
      <n v="3.5797276894339009E-2" bc="00B4F0FF" fc="00008000">
        <tpls c="5">
          <tpl fld="1" item="26"/>
          <tpl fld="4" item="74"/>
          <tpl fld="2" item="1"/>
          <tpl fld="7" item="0"/>
          <tpl hier="51" item="4294967295"/>
        </tpls>
      </n>
      <n v="0.51192746394154842" in="2" bc="00B4F0FF" fc="00008000">
        <tpls c="5">
          <tpl fld="1" item="9"/>
          <tpl fld="4" item="20"/>
          <tpl fld="2" item="1"/>
          <tpl fld="7" item="0"/>
          <tpl hier="51" item="4294967295"/>
        </tpls>
      </n>
      <m in="0" fc="00404040">
        <tpls c="5">
          <tpl fld="15" item="0"/>
          <tpl fld="4" item="155"/>
          <tpl fld="2" item="1"/>
          <tpl fld="7" item="1"/>
          <tpl hier="51" item="4294967295"/>
        </tpls>
      </m>
      <n v="814238" in="0" bc="00B4F0FF" fc="00008000">
        <tpls c="5">
          <tpl fld="1" item="13"/>
          <tpl fld="4" item="155"/>
          <tpl fld="2" item="1"/>
          <tpl fld="7" item="1"/>
          <tpl hier="51" item="4294967295"/>
        </tpls>
      </n>
      <n v="741893" in="0" bc="00B4F0FF" fc="00008000">
        <tpls c="5">
          <tpl fld="1" item="19"/>
          <tpl fld="4" item="83"/>
          <tpl fld="2" item="1"/>
          <tpl fld="7" item="1"/>
          <tpl hier="51" item="4294967295"/>
        </tpls>
      </n>
      <n v="650945975" in="0" bc="00B4F0FF" fc="00008000">
        <tpls c="5">
          <tpl fld="1" item="4"/>
          <tpl fld="4" item="83"/>
          <tpl fld="2" item="1"/>
          <tpl fld="7" item="1"/>
          <tpl hier="51" item="4294967295"/>
        </tpls>
      </n>
      <n v="0.11831379822999499" in="1" bc="00B4F0FF" fc="00008000">
        <tpls c="5">
          <tpl fld="1" item="21"/>
          <tpl fld="4" item="22"/>
          <tpl fld="2" item="1"/>
          <tpl fld="7" item="0"/>
          <tpl hier="51" item="4294967295"/>
        </tpls>
      </n>
      <n v="-20079" in="0" bc="00B4F0FF" fc="00000080">
        <tpls c="5">
          <tpl fld="1" item="19"/>
          <tpl fld="4" item="22"/>
          <tpl fld="2" item="1"/>
          <tpl fld="7" item="1"/>
          <tpl hier="51" item="4294967295"/>
        </tpls>
      </n>
      <n v="66710685" in="0" bc="00B4F0FF" fc="00008000">
        <tpls c="5">
          <tpl fld="1" item="4"/>
          <tpl fld="4" item="22"/>
          <tpl fld="2" item="1"/>
          <tpl fld="7" item="1"/>
          <tpl hier="51" item="4294967295"/>
        </tpls>
      </n>
      <n v="1.9848627563929421E-2" bc="00B4F0FF" fc="00008000">
        <tpls c="5">
          <tpl fld="1" item="26"/>
          <tpl fld="4" item="94"/>
          <tpl fld="2" item="1"/>
          <tpl fld="7" item="0"/>
          <tpl hier="51" item="4294967295"/>
        </tpls>
      </n>
      <n v="2.9823548937131625E-3" bc="00B4F0FF" fc="00008000">
        <tpls c="5">
          <tpl fld="1" item="26"/>
          <tpl fld="4" item="23"/>
          <tpl fld="2" item="1"/>
          <tpl fld="7" item="0"/>
          <tpl hier="51" item="4294967295"/>
        </tpls>
      </n>
      <n v="581554363" in="0" bc="00B4F0FF" fc="00008000">
        <tpls c="5">
          <tpl fld="1" item="4"/>
          <tpl fld="13" item="5"/>
          <tpl fld="2" item="1"/>
          <tpl fld="7" item="0"/>
          <tpl hier="51" item="4294967295"/>
        </tpls>
      </n>
      <m in="1" bc="00B4F0FF" fc="00404040">
        <tpls c="5">
          <tpl fld="1" item="21"/>
          <tpl fld="3" item="1"/>
          <tpl fld="2" item="1"/>
          <tpl fld="7" item="0"/>
          <tpl hier="51" item="4294967295"/>
        </tpls>
      </m>
      <m in="0" fc="00404040">
        <tpls c="5">
          <tpl fld="9" item="0"/>
          <tpl fld="3" item="1"/>
          <tpl fld="2" item="1"/>
          <tpl fld="7" item="1"/>
          <tpl hier="51" item="4294967295"/>
        </tpls>
      </m>
      <m in="0" bc="00B4F0FF" fc="00404040">
        <tpls c="5">
          <tpl fld="1" item="13"/>
          <tpl fld="3" item="1"/>
          <tpl fld="2" item="1"/>
          <tpl fld="7" item="1"/>
          <tpl hier="51" item="4294967295"/>
        </tpls>
      </m>
      <n v="7.1647110981716111E-2" in="1" bc="00B4F0FF" fc="00008000">
        <tpls c="5">
          <tpl fld="1" item="21"/>
          <tpl fld="6" item="5"/>
          <tpl fld="2" item="1"/>
          <tpl fld="7" item="0"/>
          <tpl hier="51" item="4294967295"/>
        </tpls>
      </n>
      <n v="0.30615608116954646" in="0" bc="00B4F0FF" fc="00008000">
        <tpls c="5">
          <tpl fld="1" item="7"/>
          <tpl fld="4" item="112"/>
          <tpl fld="2" item="1"/>
          <tpl fld="7" item="0"/>
          <tpl hier="51" item="4294967295"/>
        </tpls>
      </n>
      <n v="0.12119438000368528" in="1" bc="00B4F0FF" fc="00008000">
        <tpls c="5">
          <tpl fld="1" item="21"/>
          <tpl fld="4" item="127"/>
          <tpl fld="2" item="1"/>
          <tpl fld="7" item="0"/>
          <tpl hier="51" item="4294967295"/>
        </tpls>
      </n>
      <m in="0" fc="00404040">
        <tpls c="5">
          <tpl fld="15" item="0"/>
          <tpl fld="4" item="95"/>
          <tpl fld="2" item="1"/>
          <tpl fld="7" item="1"/>
          <tpl hier="51" item="4294967295"/>
        </tpls>
      </m>
      <n v="27306309" in="0" bc="00B4F0FF" fc="00008000">
        <tpls c="5">
          <tpl fld="1" item="13"/>
          <tpl fld="4" item="95"/>
          <tpl fld="2" item="1"/>
          <tpl fld="7" item="1"/>
          <tpl hier="51" item="4294967295"/>
        </tpls>
      </n>
      <n v="0.1331704447344533" in="1" bc="00B4F0FF" fc="00008000">
        <tpls c="5">
          <tpl fld="1" item="21"/>
          <tpl fld="4" item="95"/>
          <tpl fld="2" item="1"/>
          <tpl fld="7" item="0"/>
          <tpl hier="51" item="4294967295"/>
        </tpls>
      </n>
      <n v="1.0356861622053936E-2" bc="00B4F0FF" fc="00008000">
        <tpls c="5">
          <tpl fld="1" item="22"/>
          <tpl fld="6" item="21"/>
          <tpl fld="2" item="1"/>
          <tpl fld="7" item="0"/>
          <tpl hier="51" item="4294967295"/>
        </tpls>
      </n>
      <n v="0.46433329036844989" bc="00B4F0FF" fc="00008000">
        <tpls c="5">
          <tpl fld="1" item="22"/>
          <tpl fld="4" item="11"/>
          <tpl fld="2" item="1"/>
          <tpl fld="7" item="0"/>
          <tpl hier="51" item="4294967295"/>
        </tpls>
      </n>
      <n v="0.1531062461878136" bc="00B4F0FF" fc="00008000">
        <tpls c="5">
          <tpl fld="1" item="22"/>
          <tpl fld="4" item="102"/>
          <tpl fld="2" item="1"/>
          <tpl fld="7" item="0"/>
          <tpl hier="51" item="4294967295"/>
        </tpls>
      </n>
      <n v="0.18754483621856641" bc="00B4F0FF" fc="00008000">
        <tpls c="5">
          <tpl fld="1" item="22"/>
          <tpl fld="4" item="63"/>
          <tpl fld="2" item="1"/>
          <tpl fld="7" item="0"/>
          <tpl hier="51" item="4294967295"/>
        </tpls>
      </n>
      <n v="9.9444519037440671E-2" bc="00B4F0FF" fc="00008000">
        <tpls c="5">
          <tpl fld="1" item="22"/>
          <tpl fld="4" item="5"/>
          <tpl fld="2" item="1"/>
          <tpl fld="7" item="0"/>
          <tpl hier="51" item="4294967295"/>
        </tpls>
      </n>
      <n v="0.10784975529786157" bc="00B4F0FF" fc="00008000">
        <tpls c="5">
          <tpl fld="1" item="22"/>
          <tpl fld="4" item="33"/>
          <tpl fld="2" item="1"/>
          <tpl fld="7" item="0"/>
          <tpl hier="51" item="4294967295"/>
        </tpls>
      </n>
      <n v="0.46138885546907538" bc="00B4F0FF" fc="00008000">
        <tpls c="5">
          <tpl fld="1" item="22"/>
          <tpl fld="4" item="98"/>
          <tpl fld="2" item="1"/>
          <tpl fld="7" item="0"/>
          <tpl hier="51" item="4294967295"/>
        </tpls>
      </n>
      <n v="0.14737238847356018" bc="00B4F0FF" fc="00008000">
        <tpls c="5">
          <tpl fld="1" item="22"/>
          <tpl fld="4" item="47"/>
          <tpl fld="2" item="1"/>
          <tpl fld="7" item="0"/>
          <tpl hier="51" item="4294967295"/>
        </tpls>
      </n>
      <n v="0.15344297052512892" bc="00B4F0FF" fc="00008000">
        <tpls c="5">
          <tpl fld="1" item="22"/>
          <tpl fld="4" item="104"/>
          <tpl fld="2" item="1"/>
          <tpl fld="7" item="0"/>
          <tpl hier="51" item="4294967295"/>
        </tpls>
      </n>
      <n v="1.7989499182359682E-2" bc="00B4F0FF" fc="00008000">
        <tpls c="5">
          <tpl fld="1" item="22"/>
          <tpl fld="4" item="128"/>
          <tpl fld="2" item="1"/>
          <tpl fld="7" item="0"/>
          <tpl hier="51" item="4294967295"/>
        </tpls>
      </n>
      <n v="0.60752692225731808" in="2" bc="00B4F0FF" fc="00008000">
        <tpls c="5">
          <tpl fld="1" item="8"/>
          <tpl fld="4" item="129"/>
          <tpl fld="2" item="1"/>
          <tpl fld="7" item="0"/>
          <tpl hier="51" item="4294967295"/>
        </tpls>
      </n>
      <n v="1.8282202295397881E-2" bc="00B4F0FF" fc="00008000">
        <tpls c="5">
          <tpl fld="1" item="26"/>
          <tpl fld="4" item="151"/>
          <tpl fld="2" item="1"/>
          <tpl fld="7" item="0"/>
          <tpl hier="51" item="4294967295"/>
        </tpls>
      </n>
      <n v="0.57124450654018877" in="2" bc="00B4F0FF" fc="00008000">
        <tpls c="5">
          <tpl fld="1" item="8"/>
          <tpl fld="4" item="135"/>
          <tpl fld="2" item="1"/>
          <tpl fld="7" item="0"/>
          <tpl hier="51" item="4294967295"/>
        </tpls>
      </n>
      <n v="80860003" in="0" bc="00B4F0FF" fc="00008000">
        <tpls c="5">
          <tpl fld="1" item="5"/>
          <tpl fld="4" item="146"/>
          <tpl fld="2" item="1"/>
          <tpl fld="7" item="0"/>
          <tpl hier="51" item="4294967295"/>
        </tpls>
      </n>
      <n v="0.26847603540668125" in="2" bc="00B4F0FF" fc="00008000">
        <tpls c="5">
          <tpl fld="1" item="9"/>
          <tpl fld="4" item="130"/>
          <tpl fld="2" item="1"/>
          <tpl fld="7" item="0"/>
          <tpl hier="51" item="4294967295"/>
        </tpls>
      </n>
      <n v="649987" in="0" bc="00B4F0FF" fc="00008000">
        <tpls c="5">
          <tpl fld="1" item="19"/>
          <tpl fld="4" item="130"/>
          <tpl fld="2" item="1"/>
          <tpl fld="7" item="1"/>
          <tpl hier="51" item="4294967295"/>
        </tpls>
      </n>
      <n v="271675626" in="0" bc="00B4F0FF" fc="00008000">
        <tpls c="5">
          <tpl fld="1" item="4"/>
          <tpl fld="4" item="130"/>
          <tpl fld="2" item="1"/>
          <tpl fld="7" item="1"/>
          <tpl hier="51" item="4294967295"/>
        </tpls>
      </n>
      <n v="0.11070153906566046" bc="00B4F0FF" fc="00008000">
        <tpls c="5">
          <tpl fld="1" item="27"/>
          <tpl fld="13" item="3"/>
          <tpl fld="2" item="1"/>
          <tpl fld="7" item="0"/>
          <tpl hier="51" item="4294967295"/>
        </tpls>
      </n>
      <n v="6.8182228799042788E-2" bc="00B4F0FF" fc="00008000">
        <tpls c="5">
          <tpl fld="1" item="27"/>
          <tpl fld="6" item="3"/>
          <tpl fld="2" item="1"/>
          <tpl fld="7" item="0"/>
          <tpl hier="51" item="4294967295"/>
        </tpls>
      </n>
      <n v="0.16947801022652265" bc="00B4F0FF" fc="00008000">
        <tpls c="5">
          <tpl fld="1" item="27"/>
          <tpl fld="13" item="10"/>
          <tpl fld="2" item="1"/>
          <tpl fld="7" item="0"/>
          <tpl hier="51" item="4294967295"/>
        </tpls>
      </n>
      <n v="0.1389648055847065" bc="00B4F0FF" fc="00008000">
        <tpls c="5">
          <tpl fld="1" item="27"/>
          <tpl fld="13" item="13"/>
          <tpl fld="2" item="1"/>
          <tpl fld="7" item="0"/>
          <tpl hier="51" item="4294967295"/>
        </tpls>
      </n>
      <n v="0.1523689626568541" bc="00B4F0FF" fc="00008000">
        <tpls c="5">
          <tpl fld="1" item="27"/>
          <tpl fld="4" item="46"/>
          <tpl fld="2" item="1"/>
          <tpl fld="7" item="0"/>
          <tpl hier="51" item="4294967295"/>
        </tpls>
      </n>
      <n v="0.16915881771059726" bc="00B4F0FF" fc="00008000">
        <tpls c="5">
          <tpl fld="1" item="27"/>
          <tpl fld="4" item="32"/>
          <tpl fld="2" item="1"/>
          <tpl fld="7" item="0"/>
          <tpl hier="51" item="4294967295"/>
        </tpls>
      </n>
      <e v="#NUM!" bc="00B4F0FF" fc="00404040">
        <tpls c="5">
          <tpl fld="1" item="27"/>
          <tpl fld="5" item="3"/>
          <tpl fld="2" item="1"/>
          <tpl fld="7" item="0"/>
          <tpl hier="51" item="4294967295"/>
        </tpls>
      </e>
      <n v="0.24302209426009411" bc="00B4F0FF" fc="00008000">
        <tpls c="5">
          <tpl fld="1" item="27"/>
          <tpl fld="4" item="116"/>
          <tpl fld="2" item="1"/>
          <tpl fld="7" item="0"/>
          <tpl hier="51" item="4294967295"/>
        </tpls>
      </n>
      <n v="0.11533365436844736" bc="00B4F0FF" fc="00008000">
        <tpls c="5">
          <tpl fld="1" item="27"/>
          <tpl fld="13" item="22"/>
          <tpl fld="2" item="1"/>
          <tpl fld="7" item="0"/>
          <tpl hier="51" item="4294967295"/>
        </tpls>
      </n>
      <n v="0.12524373167347252" bc="00B4F0FF" fc="00008000">
        <tpls c="5">
          <tpl fld="1" item="27"/>
          <tpl fld="13" item="17"/>
          <tpl fld="2" item="1"/>
          <tpl fld="7" item="0"/>
          <tpl hier="51" item="4294967295"/>
        </tpls>
      </n>
      <n v="0.13152365447808315" bc="00B4F0FF" fc="00008000">
        <tpls c="5">
          <tpl fld="1" item="27"/>
          <tpl fld="4" item="24"/>
          <tpl fld="2" item="1"/>
          <tpl fld="7" item="0"/>
          <tpl hier="51" item="4294967295"/>
        </tpls>
      </n>
      <n v="0.6417135042520945" in="2" bc="00B4F0FF" fc="00008000">
        <tpls c="5">
          <tpl fld="1" item="9"/>
          <tpl fld="4" item="118"/>
          <tpl fld="2" item="1"/>
          <tpl fld="7" item="0"/>
          <tpl hier="51" item="4294967295"/>
        </tpls>
      </n>
      <n v="0.20437773311506807" bc="00B4F0FF" fc="00008000">
        <tpls c="5">
          <tpl fld="1" item="22"/>
          <tpl fld="4" item="118"/>
          <tpl fld="2" item="1"/>
          <tpl fld="7" item="0"/>
          <tpl hier="51" item="4294967295"/>
        </tpls>
      </n>
      <n v="0.27030043923110381" bc="00B4F0FF" fc="00008000">
        <tpls c="5">
          <tpl fld="1" item="27"/>
          <tpl fld="4" item="113"/>
          <tpl fld="2" item="1"/>
          <tpl fld="7" item="0"/>
          <tpl hier="51" item="4294967295"/>
        </tpls>
      </n>
      <n v="0.18443473226413515" in="2" bc="00B4F0FF" fc="00008000">
        <tpls c="5">
          <tpl fld="1" item="8"/>
          <tpl fld="13" item="21"/>
          <tpl fld="2" item="1"/>
          <tpl fld="7" item="0"/>
          <tpl hier="51" item="4294967295"/>
        </tpls>
      </n>
      <n v="1725359" in="0" bc="00B4F0FF" fc="00008000">
        <tpls c="5">
          <tpl fld="1" item="19"/>
          <tpl fld="4" item="131"/>
          <tpl fld="2" item="1"/>
          <tpl fld="7" item="1"/>
          <tpl hier="51" item="4294967295"/>
        </tpls>
      </n>
      <n v="1414134046" in="0" bc="00B4F0FF" fc="00008000">
        <tpls c="5">
          <tpl fld="1" item="4"/>
          <tpl fld="4" item="131"/>
          <tpl fld="2" item="1"/>
          <tpl fld="7" item="1"/>
          <tpl hier="51" item="4294967295"/>
        </tpls>
      </n>
      <m in="0" fc="00404040">
        <tpls c="5">
          <tpl fld="9" item="2"/>
          <tpl fld="4" item="131"/>
          <tpl fld="2" item="1"/>
          <tpl fld="7" item="0"/>
          <tpl hier="51" item="4294967295"/>
        </tpls>
      </m>
      <m in="0" fc="00404040">
        <tpls c="5">
          <tpl fld="9" item="0"/>
          <tpl fld="4" item="136"/>
          <tpl fld="2" item="1"/>
          <tpl fld="7" item="1"/>
          <tpl hier="51" item="4294967295"/>
        </tpls>
      </m>
      <n v="1968805" in="0" bc="00B4F0FF" fc="00008000">
        <tpls c="5">
          <tpl fld="1" item="13"/>
          <tpl fld="4" item="136"/>
          <tpl fld="2" item="1"/>
          <tpl fld="7" item="1"/>
          <tpl hier="51" item="4294967295"/>
        </tpls>
      </n>
      <n v="468061" in="0" bc="00B4F0FF" fc="00008000">
        <tpls c="5">
          <tpl fld="1" item="19"/>
          <tpl fld="4" item="136"/>
          <tpl fld="2" item="1"/>
          <tpl fld="7" item="1"/>
          <tpl hier="51" item="4294967295"/>
        </tpls>
      </n>
      <n v="112613769" in="0" bc="00B4F0FF" fc="00008000">
        <tpls c="5">
          <tpl fld="1" item="4"/>
          <tpl fld="4" item="136"/>
          <tpl fld="2" item="1"/>
          <tpl fld="7" item="1"/>
          <tpl hier="51" item="4294967295"/>
        </tpls>
      </n>
      <n v="481030" in="0" bc="00B4F0FF" fc="00008000">
        <tpls c="5">
          <tpl fld="1" item="19"/>
          <tpl fld="4" item="119"/>
          <tpl fld="2" item="1"/>
          <tpl fld="7" item="1"/>
          <tpl hier="51" item="4294967295"/>
        </tpls>
      </n>
      <n v="168309870" in="0" bc="00B4F0FF" fc="00008000">
        <tpls c="5">
          <tpl fld="1" item="4"/>
          <tpl fld="4" item="119"/>
          <tpl fld="2" item="1"/>
          <tpl fld="7" item="1"/>
          <tpl hier="51" item="4294967295"/>
        </tpls>
      </n>
      <m in="0" fc="00404040">
        <tpls c="5">
          <tpl fld="15" item="0"/>
          <tpl fld="4" item="137"/>
          <tpl fld="2" item="1"/>
          <tpl fld="7" item="1"/>
          <tpl hier="51" item="4294967295"/>
        </tpls>
      </m>
      <n v="1781230" in="0" bc="00B4F0FF" fc="00008000">
        <tpls c="5">
          <tpl fld="1" item="13"/>
          <tpl fld="4" item="137"/>
          <tpl fld="2" item="1"/>
          <tpl fld="7" item="1"/>
          <tpl hier="51" item="4294967295"/>
        </tpls>
      </n>
      <n v="2.6002571210132025E-2" bc="00B4F0FF" fc="00008000">
        <tpls c="5">
          <tpl fld="1" item="26"/>
          <tpl fld="4" item="137"/>
          <tpl fld="2" item="1"/>
          <tpl fld="7" item="0"/>
          <tpl hier="51" item="4294967295"/>
        </tpls>
      </n>
      <n v="215000" in="0" fc="00008000">
        <tpls c="5">
          <tpl fld="9" item="2"/>
          <tpl fld="13" item="28"/>
          <tpl fld="2" item="1"/>
          <tpl fld="7" item="0"/>
          <tpl hier="51" item="4294967295"/>
        </tpls>
      </n>
      <n v="12058575" in="0" bc="00B4F0FF" fc="00008000">
        <tpls c="5">
          <tpl fld="1" item="20"/>
          <tpl fld="13" item="28"/>
          <tpl fld="2" item="1"/>
          <tpl fld="7" item="0"/>
          <tpl hier="51" item="4294967295"/>
        </tpls>
      </n>
      <m in="0" fc="00404040">
        <tpls c="5">
          <tpl fld="15" item="0"/>
          <tpl fld="4" item="4"/>
          <tpl fld="2" item="1"/>
          <tpl fld="7" item="1"/>
          <tpl hier="51" item="4294967295"/>
        </tpls>
      </m>
      <m in="0" fc="00404040">
        <tpls c="5">
          <tpl fld="9" item="0"/>
          <tpl fld="4" item="26"/>
          <tpl fld="2" item="1"/>
          <tpl fld="7" item="1"/>
          <tpl hier="51" item="4294967295"/>
        </tpls>
      </m>
      <n v="0.61473186936021929" in="2" bc="00B4F0FF" fc="00008000">
        <tpls c="5">
          <tpl fld="1" item="8"/>
          <tpl fld="4" item="38"/>
          <tpl fld="2" item="1"/>
          <tpl fld="7" item="0"/>
          <tpl hier="51" item="4294967295"/>
        </tpls>
      </n>
      <n v="152.06259499999999" in="3" bc="00B4F0FF" fc="00008000">
        <tpls c="6">
          <tpl fld="1" item="3"/>
          <tpl fld="4" item="13"/>
          <tpl fld="2" item="1"/>
          <tpl fld="23" item="0"/>
          <tpl fld="7" item="0"/>
          <tpl hier="51" item="4294967295"/>
        </tpls>
      </n>
      <n v="0.41411320251312805" in="2" bc="00B4F0FF" fc="00008000">
        <tpls c="5">
          <tpl fld="1" item="9"/>
          <tpl fld="4" item="94"/>
          <tpl fld="2" item="1"/>
          <tpl fld="7" item="0"/>
          <tpl hier="51" item="4294967295"/>
        </tpls>
      </n>
      <m in="0" fc="00404040">
        <tpls c="5">
          <tpl fld="9" item="2"/>
          <tpl fld="4" item="76"/>
          <tpl fld="2" item="1"/>
          <tpl fld="7" item="0"/>
          <tpl hier="51" item="4294967295"/>
        </tpls>
      </m>
      <n v="218574177.97999999" in="0" bc="00B4F0FF" fc="00008000">
        <tpls c="5">
          <tpl fld="1" item="20"/>
          <tpl fld="4" item="76"/>
          <tpl fld="2" item="1"/>
          <tpl fld="7" item="0"/>
          <tpl hier="51" item="4294967295"/>
        </tpls>
      </n>
      <n v="596190303" in="0" bc="00B4F0FF" fc="00008000">
        <tpls c="5">
          <tpl fld="1" item="5"/>
          <tpl fld="4" item="93"/>
          <tpl fld="2" item="1"/>
          <tpl fld="7" item="0"/>
          <tpl hier="51" item="4294967295"/>
        </tpls>
      </n>
      <n v="2.7197272110300597E-2" bc="00B4F0FF" fc="00008000">
        <tpls c="5">
          <tpl fld="1" item="26"/>
          <tpl fld="4" item="70"/>
          <tpl fld="2" item="1"/>
          <tpl fld="7" item="0"/>
          <tpl hier="51" item="4294967295"/>
        </tpls>
      </n>
      <n v="1.0609972406029377E-2" in="1" bc="00B4F0FF" fc="00008000">
        <tpls c="5">
          <tpl fld="1" item="24"/>
          <tpl fld="4" item="30"/>
          <tpl fld="2" item="1"/>
          <tpl fld="7" item="0"/>
          <tpl hier="51" item="4294967295"/>
        </tpls>
      </n>
      <n v="216.75018499999999" in="3" bc="00B4F0FF" fc="00008000">
        <tpls c="6">
          <tpl fld="1" item="3"/>
          <tpl fld="13" item="3"/>
          <tpl fld="2" item="1"/>
          <tpl fld="23" item="0"/>
          <tpl fld="7" item="0"/>
          <tpl hier="51" item="4294967295"/>
        </tpls>
      </n>
      <n v="-208000" in="0" fc="00000080">
        <tpls c="5">
          <tpl fld="9" item="1"/>
          <tpl fld="13" item="26"/>
          <tpl fld="2" item="1"/>
          <tpl fld="7" item="0"/>
          <tpl hier="51" item="4294967295"/>
        </tpls>
      </n>
      <n v="20140468" in="0" bc="00B4F0FF" fc="00008000">
        <tpls c="5">
          <tpl fld="1" item="20"/>
          <tpl fld="13" item="26"/>
          <tpl fld="2" item="1"/>
          <tpl fld="7" item="0"/>
          <tpl hier="51" item="4294967295"/>
        </tpls>
      </n>
      <n v="2.1677752004060351E-2" in="1" bc="00B4F0FF" fc="00008000">
        <tpls c="5">
          <tpl fld="1" item="24"/>
          <tpl fld="4" item="21"/>
          <tpl fld="2" item="1"/>
          <tpl fld="7" item="0"/>
          <tpl hier="51" item="4294967295"/>
        </tpls>
      </n>
      <n v="52100200" in="0" bc="00B4F0FF" fc="00008000">
        <tpls c="5">
          <tpl fld="1" item="4"/>
          <tpl fld="4" item="155"/>
          <tpl fld="2" item="1"/>
          <tpl fld="7" item="0"/>
          <tpl hier="51" item="4294967295"/>
        </tpls>
      </n>
      <m in="0" fc="00404040">
        <tpls c="5">
          <tpl fld="15" item="0"/>
          <tpl fld="4" item="41"/>
          <tpl fld="2" item="1"/>
          <tpl fld="7" item="1"/>
          <tpl hier="51" item="4294967295"/>
        </tpls>
      </m>
      <n v="945734" in="0" bc="00B4F0FF" fc="00008000">
        <tpls c="5">
          <tpl fld="1" item="13"/>
          <tpl fld="4" item="41"/>
          <tpl fld="2" item="1"/>
          <tpl fld="7" item="1"/>
          <tpl hier="51" item="4294967295"/>
        </tpls>
      </n>
      <n v="95744385" in="0" bc="00B4F0FF" fc="00008000">
        <tpls c="5">
          <tpl fld="1" item="5"/>
          <tpl fld="4" item="60"/>
          <tpl fld="2" item="1"/>
          <tpl fld="7" item="0"/>
          <tpl hier="51" item="4294967295"/>
        </tpls>
      </n>
      <n v="1088000" in="0" fc="00008000">
        <tpls c="5">
          <tpl fld="9" item="2"/>
          <tpl fld="6" item="1"/>
          <tpl fld="2" item="1"/>
          <tpl fld="7" item="0"/>
          <tpl hier="51" item="4294967295"/>
        </tpls>
      </n>
      <n v="125119874" in="0" bc="00B4F0FF" fc="00008000">
        <tpls c="5">
          <tpl fld="1" item="20"/>
          <tpl fld="6" item="1"/>
          <tpl fld="2" item="1"/>
          <tpl fld="7" item="0"/>
          <tpl hier="51" item="4294967295"/>
        </tpls>
      </n>
      <m in="0" fc="00404040">
        <tpls c="5">
          <tpl fld="9" item="0"/>
          <tpl fld="4" item="114"/>
          <tpl fld="2" item="1"/>
          <tpl fld="7" item="1"/>
          <tpl hier="51" item="4294967295"/>
        </tpls>
      </m>
      <n v="964457" in="0" bc="00B4F0FF" fc="00008000">
        <tpls c="5">
          <tpl fld="1" item="13"/>
          <tpl fld="4" item="114"/>
          <tpl fld="2" item="1"/>
          <tpl fld="7" item="1"/>
          <tpl hier="51" item="4294967295"/>
        </tpls>
      </n>
      <n v="0.17114337992790221" bc="00B4F0FF" fc="00008000">
        <tpls c="5">
          <tpl fld="1" item="22"/>
          <tpl fld="4" item="81"/>
          <tpl fld="2" item="1"/>
          <tpl fld="7" item="0"/>
          <tpl hier="51" item="4294967295"/>
        </tpls>
      </n>
      <n v="6.2168517276374617E-2" bc="00B4F0FF" fc="00008000">
        <tpls c="5">
          <tpl fld="1" item="22"/>
          <tpl fld="13" item="1"/>
          <tpl fld="2" item="1"/>
          <tpl fld="7" item="0"/>
          <tpl hier="51" item="4294967295"/>
        </tpls>
      </n>
      <n v="67398652" in="0" bc="00B4F0FF" fc="00008000">
        <tpls c="5">
          <tpl fld="1" item="4"/>
          <tpl fld="4" item="116"/>
          <tpl fld="2" item="1"/>
          <tpl fld="7" item="0"/>
          <tpl hier="51" item="4294967295"/>
        </tpls>
      </n>
      <n v="1.8102625097769144E-2" bc="00B4F0FF" fc="00008000">
        <tpls c="5">
          <tpl fld="1" item="26"/>
          <tpl fld="4" item="82"/>
          <tpl fld="2" item="1"/>
          <tpl fld="7" item="0"/>
          <tpl hier="51" item="4294967295"/>
        </tpls>
      </n>
      <m in="0" fc="00404040">
        <tpls c="5">
          <tpl fld="15" item="0"/>
          <tpl fld="4" item="106"/>
          <tpl fld="2" item="1"/>
          <tpl fld="7" item="1"/>
          <tpl hier="51" item="4294967295"/>
        </tpls>
      </m>
      <m in="0" fc="00404040">
        <tpls c="5">
          <tpl fld="9" item="2"/>
          <tpl fld="4" item="50"/>
          <tpl fld="2" item="1"/>
          <tpl fld="7" item="0"/>
          <tpl hier="51" item="4294967295"/>
        </tpls>
      </m>
      <n v="151485" in="0" bc="00B4F0FF" fc="00008000">
        <tpls c="5">
          <tpl fld="1" item="19"/>
          <tpl fld="4" item="81"/>
          <tpl fld="2" item="1"/>
          <tpl fld="7" item="1"/>
          <tpl hier="51" item="4294967295"/>
        </tpls>
      </n>
      <n v="153410656" in="0" bc="00B4F0FF" fc="00008000">
        <tpls c="5">
          <tpl fld="1" item="4"/>
          <tpl fld="4" item="81"/>
          <tpl fld="2" item="1"/>
          <tpl fld="7" item="1"/>
          <tpl hier="51" item="4294967295"/>
        </tpls>
      </n>
      <n v="314112442" in="0" bc="00B4F0FF" fc="00008000">
        <tpls c="5">
          <tpl fld="1" item="4"/>
          <tpl fld="13" item="16"/>
          <tpl fld="2" item="1"/>
          <tpl fld="7" item="0"/>
          <tpl hier="51" item="4294967295"/>
        </tpls>
      </n>
      <n v="78693781" in="0" bc="00B4F0FF" fc="00008000">
        <tpls c="5">
          <tpl fld="1" item="5"/>
          <tpl fld="4" item="135"/>
          <tpl fld="2" item="1"/>
          <tpl fld="7" item="0"/>
          <tpl hier="51" item="4294967295"/>
        </tpls>
      </n>
      <n v="0.1545149724210525" bc="00B4F0FF" fc="00008000">
        <tpls c="5">
          <tpl fld="1" item="27"/>
          <tpl fld="4" item="132"/>
          <tpl fld="2" item="1"/>
          <tpl fld="7" item="0"/>
          <tpl hier="51" item="4294967295"/>
        </tpls>
      </n>
      <m in="0" fc="00404040">
        <tpls c="5">
          <tpl fld="9" item="2"/>
          <tpl fld="4" item="102"/>
          <tpl fld="2" item="1"/>
          <tpl fld="7" item="0"/>
          <tpl hier="51" item="4294967295"/>
        </tpls>
      </m>
      <n v="38845494.719999999" in="0" bc="00B4F0FF" fc="00008000">
        <tpls c="5">
          <tpl fld="1" item="20"/>
          <tpl fld="4" item="102"/>
          <tpl fld="2" item="1"/>
          <tpl fld="7" item="0"/>
          <tpl hier="51" item="4294967295"/>
        </tpls>
      </n>
      <n v="50741.819126000002" in="3" bc="00B4F0FF" fc="00008000">
        <tpls c="6">
          <tpl fld="1" item="3"/>
          <tpl fld="3" item="0"/>
          <tpl fld="2" item="1"/>
          <tpl fld="23" item="0"/>
          <tpl fld="7" item="0"/>
          <tpl hier="51" item="4294967295"/>
        </tpls>
      </n>
      <n v="0.21067236568053321" bc="00B4F0FF" fc="00008000">
        <tpls c="5">
          <tpl fld="1" item="27"/>
          <tpl fld="4" item="84"/>
          <tpl fld="2" item="1"/>
          <tpl fld="7" item="0"/>
          <tpl hier="51" item="4294967295"/>
        </tpls>
      </n>
      <n v="6.0463465224356661E-3" in="1" bc="00B4F0FF" fc="00008000">
        <tpls c="5">
          <tpl fld="1" item="24"/>
          <tpl fld="13" item="30"/>
          <tpl fld="2" item="1"/>
          <tpl fld="7" item="0"/>
          <tpl hier="51" item="4294967295"/>
        </tpls>
      </n>
      <m in="0" fc="00404040">
        <tpls c="5">
          <tpl fld="9" item="0"/>
          <tpl fld="4" item="143"/>
          <tpl fld="2" item="1"/>
          <tpl fld="7" item="1"/>
          <tpl hier="51" item="4294967295"/>
        </tpls>
      </m>
      <n v="2957160" in="0" bc="00B4F0FF" fc="00008000">
        <tpls c="5">
          <tpl fld="1" item="13"/>
          <tpl fld="4" item="143"/>
          <tpl fld="2" item="1"/>
          <tpl fld="7" item="1"/>
          <tpl hier="51" item="4294967295"/>
        </tpls>
      </n>
      <n v="1.9519037640199615E-2" in="1" bc="00B4F0FF" fc="00008000">
        <tpls c="5">
          <tpl fld="1" item="24"/>
          <tpl fld="4" item="64"/>
          <tpl fld="2" item="1"/>
          <tpl fld="7" item="0"/>
          <tpl hier="51" item="4294967295"/>
        </tpls>
      </n>
      <m in="0" fc="00404040">
        <tpls c="5">
          <tpl fld="9" item="0"/>
          <tpl fld="4" item="6"/>
          <tpl fld="2" item="1"/>
          <tpl fld="7" item="1"/>
          <tpl hier="51" item="4294967295"/>
        </tpls>
      </m>
      <n v="15910626" in="0" bc="00B4F0FF" fc="00008000">
        <tpls c="5">
          <tpl fld="1" item="13"/>
          <tpl fld="4" item="6"/>
          <tpl fld="2" item="1"/>
          <tpl fld="7" item="1"/>
          <tpl hier="51" item="4294967295"/>
        </tpls>
      </n>
      <n v="75.445081000000002" in="3" bc="00B4F0FF" fc="00008000">
        <tpls c="6">
          <tpl fld="1" item="3"/>
          <tpl fld="4" item="65"/>
          <tpl fld="2" item="1"/>
          <tpl fld="23" item="0"/>
          <tpl fld="7" item="0"/>
          <tpl hier="51" item="4294967295"/>
        </tpls>
      </n>
      <n v="0.58003755874593177" in="2" bc="00B4F0FF" fc="00008000">
        <tpls c="5">
          <tpl fld="1" item="9"/>
          <tpl fld="4" item="123"/>
          <tpl fld="2" item="1"/>
          <tpl fld="7" item="0"/>
          <tpl hier="51" item="4294967295"/>
        </tpls>
      </n>
      <n v="0.35187627239220215" in="2" bc="00B4F0FF" fc="00008000">
        <tpls c="5">
          <tpl fld="1" item="9"/>
          <tpl fld="4" item="75"/>
          <tpl fld="2" item="1"/>
          <tpl fld="7" item="0"/>
          <tpl hier="51" item="4294967295"/>
        </tpls>
      </n>
      <m in="0" fc="00404040">
        <tpls c="5">
          <tpl fld="9" item="2"/>
          <tpl fld="13" item="3"/>
          <tpl fld="2" item="1"/>
          <tpl fld="7" item="0"/>
          <tpl hier="51" item="4294967295"/>
        </tpls>
      </m>
      <n v="26149251" in="0" bc="00B4F0FF" fc="00008000">
        <tpls c="5">
          <tpl fld="1" item="20"/>
          <tpl fld="13" item="3"/>
          <tpl fld="2" item="1"/>
          <tpl fld="7" item="0"/>
          <tpl hier="51" item="4294967295"/>
        </tpls>
      </n>
      <n v="0.4340745850140203" in="0" bc="00B4F0FF" fc="00008000">
        <tpls c="5">
          <tpl fld="1" item="7"/>
          <tpl fld="4" item="141"/>
          <tpl fld="2" item="1"/>
          <tpl fld="7" item="0"/>
          <tpl hier="51" item="4294967295"/>
        </tpls>
      </n>
      <n v="5.0283787697603693E-2" bc="00B4F0FF" fc="00008000">
        <tpls c="5">
          <tpl fld="1" item="22"/>
          <tpl fld="4" item="49"/>
          <tpl fld="2" item="1"/>
          <tpl fld="7" item="0"/>
          <tpl hier="51" item="4294967295"/>
        </tpls>
      </n>
      <m in="0" fc="00404040">
        <tpls c="5">
          <tpl fld="9" item="1"/>
          <tpl fld="13" item="14"/>
          <tpl fld="2" item="1"/>
          <tpl fld="7" item="0"/>
          <tpl hier="51" item="4294967295"/>
        </tpls>
      </m>
      <n v="9735155" in="0" bc="00B4F0FF" fc="00008000">
        <tpls c="5">
          <tpl fld="1" item="20"/>
          <tpl fld="13" item="14"/>
          <tpl fld="2" item="1"/>
          <tpl fld="7" item="0"/>
          <tpl hier="51" item="4294967295"/>
        </tpls>
      </n>
      <n v="153866499" in="0" bc="00B4F0FF" fc="00008000">
        <tpls c="5">
          <tpl fld="1" item="4"/>
          <tpl fld="13" item="3"/>
          <tpl fld="2" item="1"/>
          <tpl fld="7" item="0"/>
          <tpl hier="51" item="4294967295"/>
        </tpls>
      </n>
      <m in="0" fc="00404040">
        <tpls c="5">
          <tpl fld="9" item="0"/>
          <tpl fld="4" item="156"/>
          <tpl fld="2" item="1"/>
          <tpl fld="7" item="1"/>
          <tpl hier="51" item="4294967295"/>
        </tpls>
      </m>
      <n v="277742" in="0" bc="00B4F0FF" fc="00008000">
        <tpls c="5">
          <tpl fld="1" item="13"/>
          <tpl fld="4" item="156"/>
          <tpl fld="2" item="1"/>
          <tpl fld="7" item="1"/>
          <tpl hier="51" item="4294967295"/>
        </tpls>
      </n>
      <n v="1.2453502523551348E-2" bc="00B4F0FF" fc="00008000">
        <tpls c="5">
          <tpl fld="1" item="26"/>
          <tpl fld="4" item="71"/>
          <tpl fld="2" item="1"/>
          <tpl fld="7" item="0"/>
          <tpl hier="51" item="4294967295"/>
        </tpls>
      </n>
      <n v="0.41253798638403388" in="2" bc="00B4F0FF" fc="00008000">
        <tpls c="5">
          <tpl fld="1" item="9"/>
          <tpl fld="4" item="30"/>
          <tpl fld="2" item="1"/>
          <tpl fld="7" item="0"/>
          <tpl hier="51" item="4294967295"/>
        </tpls>
      </n>
      <m in="0" fc="00404040">
        <tpls c="5">
          <tpl fld="9" item="0"/>
          <tpl fld="4" item="98"/>
          <tpl fld="2" item="1"/>
          <tpl fld="7" item="1"/>
          <tpl hier="51" item="4294967295"/>
        </tpls>
      </m>
      <n v="77.926126999999994" in="3" bc="00B4F0FF" fc="00008000">
        <tpls c="6">
          <tpl fld="1" item="3"/>
          <tpl fld="4" item="4"/>
          <tpl fld="2" item="1"/>
          <tpl fld="23" item="0"/>
          <tpl fld="7" item="0"/>
          <tpl hier="51" item="4294967295"/>
        </tpls>
      </n>
      <m in="0" bc="00B4F0FF" fc="00404040">
        <tpls c="5">
          <tpl fld="1" item="19"/>
          <tpl fld="13" item="21"/>
          <tpl fld="2" item="1"/>
          <tpl fld="7" item="1"/>
          <tpl hier="51" item="4294967295"/>
        </tpls>
      </m>
      <n v="78718147" in="0" bc="00B4F0FF" fc="00008000">
        <tpls c="5">
          <tpl fld="1" item="4"/>
          <tpl fld="13" item="21"/>
          <tpl fld="2" item="1"/>
          <tpl fld="7" item="1"/>
          <tpl hier="51" item="4294967295"/>
        </tpls>
      </n>
      <n v="9.4113434795344095E-3" bc="00B4F0FF" fc="00008000">
        <tpls c="5">
          <tpl fld="1" item="26"/>
          <tpl fld="4" item="17"/>
          <tpl fld="2" item="1"/>
          <tpl fld="7" item="0"/>
          <tpl hier="51" item="4294967295"/>
        </tpls>
      </n>
      <n v="9000" in="0" fc="00008000">
        <tpls c="5">
          <tpl fld="9" item="0"/>
          <tpl fld="13" item="25"/>
          <tpl fld="2" item="1"/>
          <tpl fld="7" item="1"/>
          <tpl hier="51" item="4294967295"/>
        </tpls>
      </n>
      <n v="537138" in="0" bc="00B4F0FF" fc="00008000">
        <tpls c="5">
          <tpl fld="1" item="13"/>
          <tpl fld="13" item="25"/>
          <tpl fld="2" item="1"/>
          <tpl fld="7" item="1"/>
          <tpl hier="51" item="4294967295"/>
        </tpls>
      </n>
      <n v="0.3955770253312535" in="2" bc="00B4F0FF" fc="00008000">
        <tpls c="5">
          <tpl fld="1" item="8"/>
          <tpl fld="3" item="0"/>
          <tpl fld="2" item="1"/>
          <tpl fld="7" item="0"/>
          <tpl hier="51" item="4294967295"/>
        </tpls>
      </n>
      <n v="0.38208611974695311" in="0" bc="00B4F0FF" fc="00008000">
        <tpls c="5">
          <tpl fld="1" item="7"/>
          <tpl fld="4" item="54"/>
          <tpl fld="2" item="1"/>
          <tpl fld="7" item="0"/>
          <tpl hier="51" item="4294967295"/>
        </tpls>
      </n>
      <n v="0.21991971326046975" bc="00B4F0FF" fc="00008000">
        <tpls c="5">
          <tpl fld="1" item="22"/>
          <tpl fld="4" item="42"/>
          <tpl fld="2" item="1"/>
          <tpl fld="7" item="0"/>
          <tpl hier="51" item="4294967295"/>
        </tpls>
      </n>
      <n v="0.57170404464690172" in="0" bc="00B4F0FF" fc="00008000">
        <tpls c="5">
          <tpl fld="1" item="7"/>
          <tpl fld="4" item="137"/>
          <tpl fld="2" item="1"/>
          <tpl fld="7" item="0"/>
          <tpl hier="51" item="4294967295"/>
        </tpls>
      </n>
      <n v="706.88259300000004" in="3" bc="00B4F0FF" fc="00008000">
        <tpls c="6">
          <tpl fld="1" item="3"/>
          <tpl fld="4" item="66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15"/>
          <tpl fld="2" item="1"/>
          <tpl fld="7" item="0"/>
          <tpl hier="51" item="4294967295"/>
        </tpls>
      </m>
      <n v="5065462.45" in="0" bc="00B4F0FF" fc="00008000">
        <tpls c="5">
          <tpl fld="1" item="20"/>
          <tpl fld="4" item="15"/>
          <tpl fld="2" item="1"/>
          <tpl fld="7" item="0"/>
          <tpl hier="51" item="4294967295"/>
        </tpls>
      </n>
      <n v="1.4323292953275019E-2" in="1" bc="00B4F0FF" fc="00008000">
        <tpls c="5">
          <tpl fld="1" item="24"/>
          <tpl fld="4" item="124"/>
          <tpl fld="2" item="1"/>
          <tpl fld="7" item="0"/>
          <tpl hier="51" item="4294967295"/>
        </tpls>
      </n>
      <n v="0.25075019966748635" bc="00B4F0FF" fc="00008000">
        <tpls c="5">
          <tpl fld="1" item="22"/>
          <tpl fld="4" item="100"/>
          <tpl fld="2" item="1"/>
          <tpl fld="7" item="0"/>
          <tpl hier="51" item="4294967295"/>
        </tpls>
      </n>
      <n v="241353759" in="0" bc="00B4F0FF" fc="00008000">
        <tpls c="5">
          <tpl fld="1" item="5"/>
          <tpl fld="4" item="29"/>
          <tpl fld="2" item="1"/>
          <tpl fld="7" item="0"/>
          <tpl hier="51" item="4294967295"/>
        </tpls>
      </n>
      <m in="0" fc="00404040">
        <tpls c="5">
          <tpl fld="9" item="0"/>
          <tpl fld="13" item="6"/>
          <tpl fld="2" item="1"/>
          <tpl fld="7" item="1"/>
          <tpl hier="51" item="4294967295"/>
        </tpls>
      </m>
      <n v="2167960" in="0" bc="00B4F0FF" fc="00008000">
        <tpls c="5">
          <tpl fld="1" item="13"/>
          <tpl fld="13" item="6"/>
          <tpl fld="2" item="1"/>
          <tpl fld="7" item="1"/>
          <tpl hier="51" item="4294967295"/>
        </tpls>
      </n>
      <n v="201919529" in="0" bc="00B4F0FF" fc="00008000">
        <tpls c="5">
          <tpl fld="1" item="5"/>
          <tpl fld="13" item="26"/>
          <tpl fld="2" item="1"/>
          <tpl fld="7" item="0"/>
          <tpl hier="51" item="4294967295"/>
        </tpls>
      </n>
      <n v="0.4927895749107038" in="0" bc="00B4F0FF" fc="00008000">
        <tpls c="5">
          <tpl fld="1" item="7"/>
          <tpl fld="4" item="30"/>
          <tpl fld="2" item="1"/>
          <tpl fld="7" item="0"/>
          <tpl hier="51" item="4294967295"/>
        </tpls>
      </n>
      <m in="0" fc="00404040">
        <tpls c="5">
          <tpl fld="9" item="2"/>
          <tpl fld="4" item="61"/>
          <tpl fld="2" item="1"/>
          <tpl fld="7" item="0"/>
          <tpl hier="51" item="4294967295"/>
        </tpls>
      </m>
      <n v="13167018.91" in="0" bc="00B4F0FF" fc="00008000">
        <tpls c="5">
          <tpl fld="1" item="20"/>
          <tpl fld="4" item="61"/>
          <tpl fld="2" item="1"/>
          <tpl fld="7" item="0"/>
          <tpl hier="51" item="4294967295"/>
        </tpls>
      </n>
      <n v="1474747655" in="0" bc="00B4F0FF" fc="00008000">
        <tpls c="5">
          <tpl fld="1" item="5"/>
          <tpl fld="4" item="11"/>
          <tpl fld="2" item="1"/>
          <tpl fld="7" item="0"/>
          <tpl hier="51" item="4294967295"/>
        </tpls>
      </n>
      <n v="163403122" in="0" bc="00B4F0FF" fc="00008000">
        <tpls c="5">
          <tpl fld="1" item="4"/>
          <tpl fld="4" item="150"/>
          <tpl fld="2" item="1"/>
          <tpl fld="7" item="0"/>
          <tpl hier="51" item="4294967295"/>
        </tpls>
      </n>
      <n v="2.0959445301849115E-2" in="1" bc="00B4F0FF" fc="00008000">
        <tpls c="5">
          <tpl fld="1" item="24"/>
          <tpl fld="4" item="158"/>
          <tpl fld="2" item="1"/>
          <tpl fld="7" item="0"/>
          <tpl hier="51" item="4294967295"/>
        </tpls>
      </n>
      <m in="0" fc="00404040">
        <tpls c="5">
          <tpl fld="9" item="2"/>
          <tpl fld="4" item="4"/>
          <tpl fld="2" item="1"/>
          <tpl fld="7" item="0"/>
          <tpl hier="51" item="4294967295"/>
        </tpls>
      </m>
      <n v="17270630.829999998" in="0" bc="00B4F0FF" fc="00008000">
        <tpls c="5">
          <tpl fld="1" item="20"/>
          <tpl fld="4" item="4"/>
          <tpl fld="2" item="1"/>
          <tpl fld="7" item="0"/>
          <tpl hier="51" item="4294967295"/>
        </tpls>
      </n>
      <n v="52775070" in="0" bc="00B4F0FF" fc="00008000">
        <tpls c="5">
          <tpl fld="1" item="4"/>
          <tpl fld="4" item="23"/>
          <tpl fld="2" item="1"/>
          <tpl fld="7" item="0"/>
          <tpl hier="51" item="4294967295"/>
        </tpls>
      </n>
      <n v="0.14895172886511465" bc="00B4F0FF" fc="00008000">
        <tpls c="5">
          <tpl fld="1" item="27"/>
          <tpl fld="4" item="6"/>
          <tpl fld="2" item="1"/>
          <tpl fld="7" item="0"/>
          <tpl hier="51" item="4294967295"/>
        </tpls>
      </n>
      <n v="-314000" in="0" fc="00000080">
        <tpls c="5">
          <tpl fld="9" item="2"/>
          <tpl fld="13" item="13"/>
          <tpl fld="2" item="1"/>
          <tpl fld="7" item="0"/>
          <tpl hier="51" item="4294967295"/>
        </tpls>
      </n>
      <n v="25650056" in="0" bc="00B4F0FF" fc="00008000">
        <tpls c="5">
          <tpl fld="1" item="20"/>
          <tpl fld="13" item="13"/>
          <tpl fld="2" item="1"/>
          <tpl fld="7" item="0"/>
          <tpl hier="51" item="4294967295"/>
        </tpls>
      </n>
      <n v="0.14925075604831869" in="1" bc="00B4F0FF" fc="00008000">
        <tpls c="5">
          <tpl fld="1" item="21"/>
          <tpl fld="4" item="25"/>
          <tpl fld="2" item="1"/>
          <tpl fld="7" item="0"/>
          <tpl hier="51" item="4294967295"/>
        </tpls>
      </n>
      <n v="9.125834995544797E-3" in="1" bc="00B4F0FF" fc="00008000">
        <tpls c="5">
          <tpl fld="1" item="24"/>
          <tpl fld="12" item="1"/>
          <tpl fld="2" item="1"/>
          <tpl fld="7" item="0"/>
          <tpl hier="51" item="4294967295"/>
        </tpls>
      </n>
      <n v="3613000" in="0" fc="00008000">
        <tpls c="5">
          <tpl fld="9" item="0"/>
          <tpl fld="6" item="5"/>
          <tpl fld="2" item="1"/>
          <tpl fld="7" item="1"/>
          <tpl hier="51" item="4294967295"/>
        </tpls>
      </n>
      <n v="5837771" in="0" bc="00B4F0FF" fc="00008000">
        <tpls c="5">
          <tpl fld="1" item="13"/>
          <tpl fld="6" item="5"/>
          <tpl fld="2" item="1"/>
          <tpl fld="7" item="1"/>
          <tpl hier="51" item="4294967295"/>
        </tpls>
      </n>
      <n v="0.30889570412978273" in="0" bc="00B4F0FF" fc="00008000">
        <tpls c="5">
          <tpl fld="1" item="7"/>
          <tpl fld="4" item="71"/>
          <tpl fld="2" item="1"/>
          <tpl fld="7" item="0"/>
          <tpl hier="51" item="4294967295"/>
        </tpls>
      </n>
      <n v="0.25425517155872374" in="2" bc="00B4F0FF" fc="00008000">
        <tpls c="5">
          <tpl fld="1" item="8"/>
          <tpl fld="13" item="13"/>
          <tpl fld="2" item="1"/>
          <tpl fld="7" item="0"/>
          <tpl hier="51" item="4294967295"/>
        </tpls>
      </n>
      <n v="4.2456882777189529E-2" bc="00B4F0FF" fc="00008000">
        <tpls c="5">
          <tpl fld="1" item="26"/>
          <tpl fld="5" item="3"/>
          <tpl fld="2" item="1"/>
          <tpl fld="7" item="0"/>
          <tpl hier="51" item="4294967295"/>
        </tpls>
      </n>
      <n v="0.14804855559177807" in="1" bc="00B4F0FF" fc="00008000">
        <tpls c="5">
          <tpl fld="1" item="21"/>
          <tpl fld="4" item="94"/>
          <tpl fld="2" item="1"/>
          <tpl fld="7" item="0"/>
          <tpl hier="51" item="4294967295"/>
        </tpls>
      </n>
      <n v="70480533" in="0" bc="00B4F0FF" fc="00008000">
        <tpls c="5">
          <tpl fld="1" item="5"/>
          <tpl fld="4" item="79"/>
          <tpl fld="2" item="1"/>
          <tpl fld="7" item="0"/>
          <tpl hier="51" item="4294967295"/>
        </tpls>
      </n>
      <n v="1.6033912083021708E-2" bc="00B4F0FF" fc="00008000">
        <tpls c="5">
          <tpl fld="1" item="26"/>
          <tpl fld="4" item="57"/>
          <tpl fld="2" item="1"/>
          <tpl fld="7" item="0"/>
          <tpl hier="51" item="4294967295"/>
        </tpls>
      </n>
      <n v="0.74007395634768813" in="2" bc="00B4F0FF" fc="00008000">
        <tpls c="5">
          <tpl fld="1" item="9"/>
          <tpl fld="4" item="113"/>
          <tpl fld="2" item="1"/>
          <tpl fld="7" item="0"/>
          <tpl hier="51" item="4294967295"/>
        </tpls>
      </n>
      <n v="0.36114473011663195" bc="00B4F0FF" fc="00008000">
        <tpls c="5">
          <tpl fld="1" item="22"/>
          <tpl fld="4" item="43"/>
          <tpl fld="2" item="1"/>
          <tpl fld="7" item="0"/>
          <tpl hier="51" item="4294967295"/>
        </tpls>
      </n>
      <n v="0.50978380430211434" in="0" bc="00B4F0FF" fc="00008000">
        <tpls c="5">
          <tpl fld="1" item="7"/>
          <tpl fld="6" item="16"/>
          <tpl fld="2" item="1"/>
          <tpl fld="7" item="0"/>
          <tpl hier="51" item="4294967295"/>
        </tpls>
      </n>
      <n v="1.6649608386107326E-2" bc="00B4F0FF" fc="00008000">
        <tpls c="5">
          <tpl fld="1" item="26"/>
          <tpl fld="4" item="2"/>
          <tpl fld="2" item="1"/>
          <tpl fld="7" item="0"/>
          <tpl hier="51" item="4294967295"/>
        </tpls>
      </n>
      <n v="36.999018999999997" in="3" bc="00B4F0FF" fc="00008000">
        <tpls c="6">
          <tpl fld="1" item="3"/>
          <tpl fld="4" item="30"/>
          <tpl fld="2" item="1"/>
          <tpl fld="23" item="0"/>
          <tpl fld="7" item="0"/>
          <tpl hier="51" item="4294967295"/>
        </tpls>
      </n>
      <n v="0.32856572512564286" in="2" bc="00B4F0FF" fc="00008000">
        <tpls c="5">
          <tpl fld="1" item="8"/>
          <tpl fld="4" item="63"/>
          <tpl fld="2" item="1"/>
          <tpl fld="7" item="0"/>
          <tpl hier="51" item="4294967295"/>
        </tpls>
      </n>
      <n v="56.125926" in="3" bc="00B4F0FF" fc="00008000">
        <tpls c="6">
          <tpl fld="1" item="3"/>
          <tpl fld="4" item="122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13" item="9"/>
          <tpl fld="2" item="1"/>
          <tpl fld="7" item="0"/>
          <tpl hier="51" item="4294967295"/>
        </tpls>
      </m>
      <n v="49616319" in="0" bc="00B4F0FF" fc="00008000">
        <tpls c="5">
          <tpl fld="1" item="20"/>
          <tpl fld="13" item="9"/>
          <tpl fld="2" item="1"/>
          <tpl fld="7" item="0"/>
          <tpl hier="51" item="4294967295"/>
        </tpls>
      </n>
      <n v="237423019" in="0" bc="00B4F0FF" fc="00008000">
        <tpls c="5">
          <tpl fld="1" item="4"/>
          <tpl fld="4" item="26"/>
          <tpl fld="2" item="1"/>
          <tpl fld="7" item="0"/>
          <tpl hier="51" item="4294967295"/>
        </tpls>
      </n>
      <n v="33999150" in="0" bc="00B4F0FF" fc="00008000">
        <tpls c="5">
          <tpl fld="1" item="4"/>
          <tpl fld="4" item="115"/>
          <tpl fld="2" item="1"/>
          <tpl fld="7" item="0"/>
          <tpl hier="51" item="4294967295"/>
        </tpls>
      </n>
      <m in="0" fc="00404040">
        <tpls c="5">
          <tpl fld="9" item="1"/>
          <tpl fld="4" item="66"/>
          <tpl fld="2" item="1"/>
          <tpl fld="7" item="0"/>
          <tpl hier="51" item="4294967295"/>
        </tpls>
      </m>
      <n v="66040584.780000001" in="0" bc="00B4F0FF" fc="00008000">
        <tpls c="5">
          <tpl fld="1" item="20"/>
          <tpl fld="4" item="66"/>
          <tpl fld="2" item="1"/>
          <tpl fld="7" item="0"/>
          <tpl hier="51" item="4294967295"/>
        </tpls>
      </n>
      <n v="0.41915325499954414" in="0" bc="00B4F0FF" fc="00008000">
        <tpls c="5">
          <tpl fld="1" item="7"/>
          <tpl fld="4" item="33"/>
          <tpl fld="2" item="1"/>
          <tpl fld="7" item="0"/>
          <tpl hier="51" item="4294967295"/>
        </tpls>
      </n>
      <m in="0" fc="00404040">
        <tpls c="5">
          <tpl fld="9" item="2"/>
          <tpl fld="4" item="140"/>
          <tpl fld="2" item="1"/>
          <tpl fld="7" item="0"/>
          <tpl hier="51" item="4294967295"/>
        </tpls>
      </m>
      <m in="0" fc="00404040">
        <tpls c="5">
          <tpl fld="15" item="0"/>
          <tpl fld="4" item="99"/>
          <tpl fld="2" item="1"/>
          <tpl fld="7" item="1"/>
          <tpl hier="51" item="4294967295"/>
        </tpls>
      </m>
      <n v="15468648" in="0" bc="00B4F0FF" fc="00008000">
        <tpls c="5">
          <tpl fld="1" item="13"/>
          <tpl fld="4" item="99"/>
          <tpl fld="2" item="1"/>
          <tpl fld="7" item="1"/>
          <tpl hier="51" item="4294967295"/>
        </tpls>
      </n>
      <n v="1.1383602323800484E-2" in="1" bc="00B4F0FF" fc="00008000">
        <tpls c="5">
          <tpl fld="1" item="24"/>
          <tpl fld="4" item="42"/>
          <tpl fld="2" item="1"/>
          <tpl fld="7" item="0"/>
          <tpl hier="51" item="4294967295"/>
        </tpls>
      </n>
      <n v="0.12509734102018419" in="2" bc="00B4F0FF" fc="00008000">
        <tpls c="5">
          <tpl fld="1" item="9"/>
          <tpl fld="13" item="23"/>
          <tpl fld="2" item="1"/>
          <tpl fld="7" item="0"/>
          <tpl hier="51" item="4294967295"/>
        </tpls>
      </n>
      <n v="0.27758365582874267" bc="00B4F0FF" fc="00008000">
        <tpls c="5">
          <tpl fld="1" item="22"/>
          <tpl fld="4" item="67"/>
          <tpl fld="2" item="1"/>
          <tpl fld="7" item="0"/>
          <tpl hier="51" item="4294967295"/>
        </tpls>
      </n>
      <n v="9.2448849684387033E-2" in="1" bc="00B4F0FF" fc="00008000">
        <tpls c="5">
          <tpl fld="1" item="21"/>
          <tpl fld="4" item="35"/>
          <tpl fld="2" item="1"/>
          <tpl fld="7" item="0"/>
          <tpl hier="51" item="4294967295"/>
        </tpls>
      </n>
      <m in="0" fc="00404040">
        <tpls c="5">
          <tpl fld="9" item="2"/>
          <tpl fld="4" item="68"/>
          <tpl fld="2" item="1"/>
          <tpl fld="7" item="0"/>
          <tpl hier="51" item="4294967295"/>
        </tpls>
      </m>
      <m in="0" fc="00404040">
        <tpls c="5">
          <tpl fld="15" item="0"/>
          <tpl fld="4" item="80"/>
          <tpl fld="2" item="1"/>
          <tpl fld="7" item="1"/>
          <tpl hier="51" item="4294967295"/>
        </tpls>
      </m>
      <n v="1157617" in="0" bc="00B4F0FF" fc="00008000">
        <tpls c="5">
          <tpl fld="1" item="19"/>
          <tpl fld="4" item="91"/>
          <tpl fld="2" item="1"/>
          <tpl fld="7" item="1"/>
          <tpl hier="51" item="4294967295"/>
        </tpls>
      </n>
      <n v="256369954" in="0" bc="00B4F0FF" fc="00008000">
        <tpls c="5">
          <tpl fld="1" item="4"/>
          <tpl fld="4" item="91"/>
          <tpl fld="2" item="1"/>
          <tpl fld="7" item="1"/>
          <tpl hier="51" item="4294967295"/>
        </tpls>
      </n>
      <n v="62440542" in="0" bc="00B4F0FF" fc="00008000">
        <tpls c="5">
          <tpl fld="1" item="5"/>
          <tpl fld="4" item="51"/>
          <tpl fld="2" item="1"/>
          <tpl fld="7" item="0"/>
          <tpl hier="51" item="4294967295"/>
        </tpls>
      </n>
      <n v="28326953" in="0" bc="00B4F0FF" fc="00008000">
        <tpls c="5">
          <tpl fld="1" item="5"/>
          <tpl fld="4" item="132"/>
          <tpl fld="2" item="1"/>
          <tpl fld="7" item="0"/>
          <tpl hier="51" item="4294967295"/>
        </tpls>
      </n>
      <n v="114865391" in="0" bc="00B4F0FF" fc="00008000">
        <tpls c="5">
          <tpl fld="1" item="5"/>
          <tpl fld="4" item="1"/>
          <tpl fld="2" item="1"/>
          <tpl fld="7" item="0"/>
          <tpl hier="51" item="4294967295"/>
        </tpls>
      </n>
      <m in="0" fc="00404040">
        <tpls c="5">
          <tpl fld="9" item="1"/>
          <tpl fld="4" item="145"/>
          <tpl fld="2" item="1"/>
          <tpl fld="7" item="0"/>
          <tpl hier="51" item="4294967295"/>
        </tpls>
      </m>
      <n v="8230683.9000000004" in="0" bc="00B4F0FF" fc="00008000">
        <tpls c="5">
          <tpl fld="1" item="20"/>
          <tpl fld="4" item="145"/>
          <tpl fld="2" item="1"/>
          <tpl fld="7" item="0"/>
          <tpl hier="51" item="4294967295"/>
        </tpls>
      </n>
      <n v="9.6485368545501743E-2" in="1" bc="00B4F0FF" fc="00008000">
        <tpls c="5">
          <tpl fld="1" item="21"/>
          <tpl fld="4" item="69"/>
          <tpl fld="2" item="1"/>
          <tpl fld="7" item="0"/>
          <tpl hier="51" item="4294967295"/>
        </tpls>
      </n>
      <n v="526000" in="0" fc="00008000">
        <tpls c="5">
          <tpl fld="15" item="0"/>
          <tpl fld="13" item="15"/>
          <tpl fld="2" item="1"/>
          <tpl fld="7" item="1"/>
          <tpl hier="51" item="4294967295"/>
        </tpls>
      </n>
      <n v="0.16519748469327153" bc="00B4F0FF" fc="00008000">
        <tpls c="5">
          <tpl fld="1" item="22"/>
          <tpl fld="4" item="14"/>
          <tpl fld="2" item="1"/>
          <tpl fld="7" item="0"/>
          <tpl hier="51" item="4294967295"/>
        </tpls>
      </n>
      <n v="0.11614900051561226" in="1" bc="00B4F0FF" fc="00008000">
        <tpls c="5">
          <tpl fld="1" item="21"/>
          <tpl fld="4" item="92"/>
          <tpl fld="2" item="1"/>
          <tpl fld="7" item="0"/>
          <tpl hier="51" item="4294967295"/>
        </tpls>
      </n>
      <n v="0.53050679942948953" in="2" bc="00B4F0FF" fc="00008000">
        <tpls c="5">
          <tpl fld="1" item="8"/>
          <tpl fld="4" item="109"/>
          <tpl fld="2" item="1"/>
          <tpl fld="7" item="0"/>
          <tpl hier="51" item="4294967295"/>
        </tpls>
      </n>
      <m in="0" fc="00404040">
        <tpls c="5">
          <tpl fld="9" item="1"/>
          <tpl fld="4" item="16"/>
          <tpl fld="2" item="1"/>
          <tpl fld="7" item="0"/>
          <tpl hier="51" item="4294967295"/>
        </tpls>
      </m>
      <n v="17392263.68" in="0" bc="00B4F0FF" fc="00008000">
        <tpls c="5">
          <tpl fld="1" item="20"/>
          <tpl fld="4" item="16"/>
          <tpl fld="2" item="1"/>
          <tpl fld="7" item="0"/>
          <tpl hier="51" item="4294967295"/>
        </tpls>
      </n>
      <n v="293598" in="0" bc="00B4F0FF" fc="00008000">
        <tpls c="5">
          <tpl fld="1" item="19"/>
          <tpl fld="4" item="54"/>
          <tpl fld="2" item="1"/>
          <tpl fld="7" item="1"/>
          <tpl hier="51" item="4294967295"/>
        </tpls>
      </n>
      <n v="547589012" in="0" bc="00B4F0FF" fc="00008000">
        <tpls c="5">
          <tpl fld="1" item="4"/>
          <tpl fld="4" item="54"/>
          <tpl fld="2" item="1"/>
          <tpl fld="7" item="1"/>
          <tpl hier="51" item="4294967295"/>
        </tpls>
      </n>
      <m in="0" fc="00404040">
        <tpls c="5">
          <tpl fld="15" item="0"/>
          <tpl fld="4" item="110"/>
          <tpl fld="2" item="1"/>
          <tpl fld="7" item="1"/>
          <tpl hier="51" item="4294967295"/>
        </tpls>
      </m>
      <n v="3329870" in="0" bc="00B4F0FF" fc="00008000">
        <tpls c="5">
          <tpl fld="1" item="13"/>
          <tpl fld="4" item="110"/>
          <tpl fld="2" item="1"/>
          <tpl fld="7" item="1"/>
          <tpl hier="51" item="4294967295"/>
        </tpls>
      </n>
      <n v="374767" in="0" bc="00B4F0FF" fc="00008000">
        <tpls c="5">
          <tpl fld="1" item="19"/>
          <tpl fld="4" item="17"/>
          <tpl fld="2" item="1"/>
          <tpl fld="7" item="1"/>
          <tpl hier="51" item="4294967295"/>
        </tpls>
      </n>
      <n v="212047817" in="0" bc="00B4F0FF" fc="00008000">
        <tpls c="5">
          <tpl fld="1" item="4"/>
          <tpl fld="4" item="17"/>
          <tpl fld="2" item="1"/>
          <tpl fld="7" item="1"/>
          <tpl hier="51" item="4294967295"/>
        </tpls>
      </n>
      <n v="0.13868046058799169" bc="00B4F0FF" fc="00008000">
        <tpls c="5">
          <tpl fld="1" item="22"/>
          <tpl fld="4" item="18"/>
          <tpl fld="2" item="1"/>
          <tpl fld="7" item="0"/>
          <tpl hier="51" item="4294967295"/>
        </tpls>
      </n>
      <n v="2.3384638203550231E-2" in="1" bc="00B4F0FF" fc="00008000">
        <tpls c="5">
          <tpl fld="1" item="24"/>
          <tpl fld="4" item="18"/>
          <tpl fld="2" item="1"/>
          <tpl fld="7" item="0"/>
          <tpl hier="51" item="4294967295"/>
        </tpls>
      </n>
      <m in="0" fc="00404040">
        <tpls c="5">
          <tpl fld="9" item="1"/>
          <tpl fld="4" item="55"/>
          <tpl fld="2" item="1"/>
          <tpl fld="7" item="0"/>
          <tpl hier="51" item="4294967295"/>
        </tpls>
      </m>
      <n v="3260655.21" in="0" bc="00B4F0FF" fc="00008000">
        <tpls c="5">
          <tpl fld="1" item="20"/>
          <tpl fld="4" item="55"/>
          <tpl fld="2" item="1"/>
          <tpl fld="7" item="0"/>
          <tpl hier="51" item="4294967295"/>
        </tpls>
      </n>
      <n v="0.17755348983516489" in="2" bc="00B4F0FF" fc="00008000">
        <tpls c="5">
          <tpl fld="1" item="9"/>
          <tpl fld="13" item="18"/>
          <tpl fld="2" item="1"/>
          <tpl fld="7" item="0"/>
          <tpl hier="51" item="4294967295"/>
        </tpls>
      </n>
      <n v="1.2252238072570634E-2" bc="00B4F0FF" fc="00008000">
        <tpls c="5">
          <tpl fld="1" item="26"/>
          <tpl fld="13" item="14"/>
          <tpl fld="2" item="1"/>
          <tpl fld="7" item="0"/>
          <tpl hier="51" item="4294967295"/>
        </tpls>
      </n>
      <n v="0.43896174732482385" in="2" bc="00B4F0FF" fc="00008000">
        <tpls c="5">
          <tpl fld="1" item="9"/>
          <tpl fld="4" item="39"/>
          <tpl fld="2" item="1"/>
          <tpl fld="7" item="0"/>
          <tpl hier="51" item="4294967295"/>
        </tpls>
      </n>
      <n v="0.19034921510985581" bc="00B4F0FF" fc="00008000">
        <tpls c="5">
          <tpl fld="1" item="27"/>
          <tpl fld="4" item="111"/>
          <tpl fld="2" item="1"/>
          <tpl fld="7" item="0"/>
          <tpl hier="51" item="4294967295"/>
        </tpls>
      </n>
      <m in="0" fc="00404040">
        <tpls c="5">
          <tpl fld="9" item="1"/>
          <tpl fld="4" item="73"/>
          <tpl fld="2" item="1"/>
          <tpl fld="7" item="0"/>
          <tpl hier="51" item="4294967295"/>
        </tpls>
      </m>
      <m in="0" fc="00404040">
        <tpls c="5">
          <tpl fld="15" item="0"/>
          <tpl fld="4" item="93"/>
          <tpl fld="2" item="1"/>
          <tpl fld="7" item="1"/>
          <tpl hier="51" item="4294967295"/>
        </tpls>
      </m>
      <n v="10720590" in="0" bc="00B4F0FF" fc="00008000">
        <tpls c="5">
          <tpl fld="1" item="13"/>
          <tpl fld="4" item="93"/>
          <tpl fld="2" item="1"/>
          <tpl fld="7" item="1"/>
          <tpl hier="51" item="4294967295"/>
        </tpls>
      </n>
      <n v="19353530" in="0" bc="00B4F0FF" fc="00008000">
        <tpls c="5">
          <tpl fld="1" item="5"/>
          <tpl fld="4" item="59"/>
          <tpl fld="2" item="1"/>
          <tpl fld="7" item="0"/>
          <tpl hier="51" item="4294967295"/>
        </tpls>
      </n>
      <n v="467692949" in="0" bc="00B4F0FF" fc="00008000">
        <tpls c="5">
          <tpl fld="1" item="5"/>
          <tpl fld="4" item="66"/>
          <tpl fld="2" item="1"/>
          <tpl fld="7" item="0"/>
          <tpl hier="51" item="4294967295"/>
        </tpls>
      </n>
      <n v="25168" in="0" bc="00B4F0FF" fc="00008000">
        <tpls c="5">
          <tpl fld="1" item="19"/>
          <tpl fld="4" item="19"/>
          <tpl fld="2" item="1"/>
          <tpl fld="7" item="1"/>
          <tpl hier="51" item="4294967295"/>
        </tpls>
      </n>
      <n v="36322182" in="0" bc="00B4F0FF" fc="00008000">
        <tpls c="5">
          <tpl fld="1" item="4"/>
          <tpl fld="4" item="19"/>
          <tpl fld="2" item="1"/>
          <tpl fld="7" item="1"/>
          <tpl hier="51" item="4294967295"/>
        </tpls>
      </n>
      <n v="125184" in="0" bc="00B4F0FF" fc="00008000">
        <tpls c="5">
          <tpl fld="1" item="19"/>
          <tpl fld="4" item="114"/>
          <tpl fld="2" item="1"/>
          <tpl fld="7" item="1"/>
          <tpl hier="51" item="4294967295"/>
        </tpls>
      </n>
      <n v="57946615" in="0" bc="00B4F0FF" fc="00008000">
        <tpls c="5">
          <tpl fld="1" item="4"/>
          <tpl fld="4" item="114"/>
          <tpl fld="2" item="1"/>
          <tpl fld="7" item="1"/>
          <tpl hier="51" item="4294967295"/>
        </tpls>
      </n>
      <n v="-21545" in="0" bc="00B4F0FF" fc="00000080">
        <tpls c="5">
          <tpl fld="1" item="19"/>
          <tpl fld="4" item="108"/>
          <tpl fld="2" item="1"/>
          <tpl fld="7" item="1"/>
          <tpl hier="51" item="4294967295"/>
        </tpls>
      </n>
      <n v="69971877" in="0" bc="00B4F0FF" fc="00008000">
        <tpls c="5">
          <tpl fld="1" item="4"/>
          <tpl fld="4" item="108"/>
          <tpl fld="2" item="1"/>
          <tpl fld="7" item="1"/>
          <tpl hier="51" item="4294967295"/>
        </tpls>
      </n>
      <n v="25111" in="0" bc="00B4F0FF" fc="00008000">
        <tpls c="5">
          <tpl fld="1" item="19"/>
          <tpl fld="4" item="44"/>
          <tpl fld="2" item="1"/>
          <tpl fld="7" item="1"/>
          <tpl hier="51" item="4294967295"/>
        </tpls>
      </n>
      <n v="98671435" in="0" bc="00B4F0FF" fc="00008000">
        <tpls c="5">
          <tpl fld="1" item="4"/>
          <tpl fld="4" item="44"/>
          <tpl fld="2" item="1"/>
          <tpl fld="7" item="1"/>
          <tpl hier="51" item="4294967295"/>
        </tpls>
      </n>
      <n v="78985" in="0" bc="00B4F0FF" fc="00008000">
        <tpls c="5">
          <tpl fld="1" item="19"/>
          <tpl fld="4" item="59"/>
          <tpl fld="2" item="1"/>
          <tpl fld="7" item="1"/>
          <tpl hier="51" item="4294967295"/>
        </tpls>
      </n>
      <n v="20834844" in="0" bc="00B4F0FF" fc="00008000">
        <tpls c="5">
          <tpl fld="1" item="4"/>
          <tpl fld="4" item="59"/>
          <tpl fld="2" item="1"/>
          <tpl fld="7" item="1"/>
          <tpl hier="51" item="4294967295"/>
        </tpls>
      </n>
      <n v="1464068" in="0" bc="00B4F0FF" fc="00008000">
        <tpls c="5">
          <tpl fld="1" item="19"/>
          <tpl fld="4" item="149"/>
          <tpl fld="2" item="1"/>
          <tpl fld="7" item="1"/>
          <tpl hier="51" item="4294967295"/>
        </tpls>
      </n>
      <n v="1854663441" in="0" bc="00B4F0FF" fc="00008000">
        <tpls c="5">
          <tpl fld="1" item="4"/>
          <tpl fld="4" item="149"/>
          <tpl fld="2" item="1"/>
          <tpl fld="7" item="1"/>
          <tpl hier="51" item="4294967295"/>
        </tpls>
      </n>
      <n v="330469" in="0" bc="00B4F0FF" fc="00008000">
        <tpls c="5">
          <tpl fld="1" item="19"/>
          <tpl fld="4" item="133"/>
          <tpl fld="2" item="1"/>
          <tpl fld="7" item="1"/>
          <tpl hier="51" item="4294967295"/>
        </tpls>
      </n>
      <n v="72295039" in="0" bc="00B4F0FF" fc="00008000">
        <tpls c="5">
          <tpl fld="1" item="4"/>
          <tpl fld="4" item="133"/>
          <tpl fld="2" item="1"/>
          <tpl fld="7" item="1"/>
          <tpl hier="51" item="4294967295"/>
        </tpls>
      </n>
      <n v="6384000" in="0" fc="00008000">
        <tpls c="5">
          <tpl fld="9" item="2"/>
          <tpl fld="6" item="6"/>
          <tpl fld="2" item="1"/>
          <tpl fld="7" item="0"/>
          <tpl hier="51" item="4294967295"/>
        </tpls>
      </n>
      <m in="0" fc="00404040">
        <tpls c="5">
          <tpl fld="9" item="0"/>
          <tpl fld="4" item="40"/>
          <tpl fld="2" item="1"/>
          <tpl fld="7" item="1"/>
          <tpl hier="51" item="4294967295"/>
        </tpls>
      </m>
      <n v="6.6065428893494109E-3" bc="00B4F0FF" fc="00008000">
        <tpls c="5">
          <tpl fld="1" item="26"/>
          <tpl fld="4" item="20"/>
          <tpl fld="2" item="1"/>
          <tpl fld="7" item="0"/>
          <tpl hier="51" item="4294967295"/>
        </tpls>
      </n>
      <n v="0.62678487729483456" in="2" bc="00B4F0FF" fc="00008000">
        <tpls c="5">
          <tpl fld="1" item="8"/>
          <tpl fld="4" item="21"/>
          <tpl fld="2" item="1"/>
          <tpl fld="7" item="0"/>
          <tpl hier="51" item="4294967295"/>
        </tpls>
      </n>
      <n v="0.49148603010599018" in="2" bc="00B4F0FF" fc="00008000">
        <tpls c="5">
          <tpl fld="1" item="8"/>
          <tpl fld="4" item="155"/>
          <tpl fld="2" item="1"/>
          <tpl fld="7" item="0"/>
          <tpl hier="51" item="4294967295"/>
        </tpls>
      </n>
      <n v="0.30791183275304768" in="2" bc="00B4F0FF" fc="00008000">
        <tpls c="5">
          <tpl fld="1" item="9"/>
          <tpl fld="4" item="83"/>
          <tpl fld="2" item="1"/>
          <tpl fld="7" item="0"/>
          <tpl hier="51" item="4294967295"/>
        </tpls>
      </n>
      <m in="0" fc="00404040">
        <tpls c="5">
          <tpl fld="9" item="1"/>
          <tpl fld="4" item="22"/>
          <tpl fld="2" item="1"/>
          <tpl fld="7" item="0"/>
          <tpl hier="51" item="4294967295"/>
        </tpls>
      </m>
      <n v="3.4771481714954027E-3" bc="00B4F0FF" fc="00008000">
        <tpls c="5">
          <tpl fld="1" item="26"/>
          <tpl fld="4" item="22"/>
          <tpl fld="2" item="1"/>
          <tpl fld="7" item="0"/>
          <tpl hier="51" item="4294967295"/>
        </tpls>
      </n>
      <n v="2.1519173122262876E-2" in="1" bc="00B4F0FF" fc="00008000">
        <tpls c="5">
          <tpl fld="1" item="24"/>
          <tpl fld="4" item="94"/>
          <tpl fld="2" item="1"/>
          <tpl fld="7" item="0"/>
          <tpl hier="51" item="4294967295"/>
        </tpls>
      </n>
      <n v="56298720" in="0" bc="00B4F0FF" fc="00008000">
        <tpls c="5">
          <tpl fld="1" item="5"/>
          <tpl fld="4" item="23"/>
          <tpl fld="2" item="1"/>
          <tpl fld="7" item="0"/>
          <tpl hier="51" item="4294967295"/>
        </tpls>
      </n>
      <n v="774.23413000000005" in="3" bc="00B4F0FF" fc="00008000">
        <tpls c="6">
          <tpl fld="1" item="3"/>
          <tpl fld="13" item="5"/>
          <tpl fld="2" item="1"/>
          <tpl fld="23" item="0"/>
          <tpl fld="7" item="0"/>
          <tpl hier="51" item="4294967295"/>
        </tpls>
      </n>
      <m bc="00B4F0FF" fc="00404040">
        <tpls c="5">
          <tpl fld="1" item="22"/>
          <tpl fld="3" item="1"/>
          <tpl fld="2" item="1"/>
          <tpl fld="7" item="0"/>
          <tpl hier="51" item="4294967295"/>
        </tpls>
      </m>
      <m bc="00B4F0FF" fc="00404040">
        <tpls c="5">
          <tpl fld="1" item="26"/>
          <tpl fld="3" item="1"/>
          <tpl fld="2" item="1"/>
          <tpl fld="7" item="0"/>
          <tpl hier="51" item="4294967295"/>
        </tpls>
      </m>
      <n v="3454000" in="0" fc="00008000">
        <tpls c="5">
          <tpl fld="9" item="1"/>
          <tpl fld="6" item="5"/>
          <tpl fld="2" item="1"/>
          <tpl fld="7" item="0"/>
          <tpl hier="51" item="4294967295"/>
        </tpls>
      </n>
      <n v="92514568" in="0" bc="00B4F0FF" fc="00008000">
        <tpls c="5">
          <tpl fld="1" item="20"/>
          <tpl fld="6" item="5"/>
          <tpl fld="2" item="1"/>
          <tpl fld="7" item="0"/>
          <tpl hier="51" item="4294967295"/>
        </tpls>
      </n>
      <n v="0.35954989810084104" in="2" bc="00B4F0FF" fc="00008000">
        <tpls c="5">
          <tpl fld="1" item="9"/>
          <tpl fld="4" item="127"/>
          <tpl fld="2" item="1"/>
          <tpl fld="7" item="0"/>
          <tpl hier="51" item="4294967295"/>
        </tpls>
      </n>
      <n v="58296118" in="0" bc="00B4F0FF" fc="00008000">
        <tpls c="5">
          <tpl fld="1" item="5"/>
          <tpl fld="4" item="157"/>
          <tpl fld="2" item="1"/>
          <tpl fld="7" item="0"/>
          <tpl hier="51" item="4294967295"/>
        </tpls>
      </n>
      <n v="4902317" in="0" bc="00B4F0FF" fc="00008000">
        <tpls c="5">
          <tpl fld="1" item="19"/>
          <tpl fld="4" item="95"/>
          <tpl fld="2" item="1"/>
          <tpl fld="7" item="1"/>
          <tpl hier="51" item="4294967295"/>
        </tpls>
      </n>
      <n v="1570966768" in="0" bc="00B4F0FF" fc="00008000">
        <tpls c="5">
          <tpl fld="1" item="4"/>
          <tpl fld="4" item="95"/>
          <tpl fld="2" item="1"/>
          <tpl fld="7" item="1"/>
          <tpl hier="51" item="4294967295"/>
        </tpls>
      </n>
      <n v="0.34724574500675925" bc="00B4F0FF" fc="00008000">
        <tpls c="5">
          <tpl fld="1" item="22"/>
          <tpl fld="4" item="143"/>
          <tpl fld="2" item="1"/>
          <tpl fld="7" item="0"/>
          <tpl hier="51" item="4294967295"/>
        </tpls>
      </n>
      <n v="0.26574816394341993" bc="00B4F0FF" fc="00008000">
        <tpls c="5">
          <tpl fld="1" item="22"/>
          <tpl fld="4" item="132"/>
          <tpl fld="2" item="1"/>
          <tpl fld="7" item="0"/>
          <tpl hier="51" item="4294967295"/>
        </tpls>
      </n>
      <n v="9.5943179896194927E-2" bc="00B4F0FF" fc="00008000">
        <tpls c="5">
          <tpl fld="1" item="22"/>
          <tpl fld="13" item="6"/>
          <tpl fld="2" item="1"/>
          <tpl fld="7" item="0"/>
          <tpl hier="51" item="4294967295"/>
        </tpls>
      </n>
      <n v="7.3009792669657625E-2" bc="00B4F0FF" fc="00008000">
        <tpls c="5">
          <tpl fld="1" item="22"/>
          <tpl fld="4" item="46"/>
          <tpl fld="2" item="1"/>
          <tpl fld="7" item="0"/>
          <tpl hier="51" item="4294967295"/>
        </tpls>
      </n>
      <n v="0.1902608968353845" bc="00B4F0FF" fc="00008000">
        <tpls c="5">
          <tpl fld="1" item="22"/>
          <tpl fld="4" item="8"/>
          <tpl fld="2" item="1"/>
          <tpl fld="7" item="0"/>
          <tpl hier="51" item="4294967295"/>
        </tpls>
      </n>
      <n v="8.7713613361226225E-2" bc="00B4F0FF" fc="00008000">
        <tpls c="5">
          <tpl fld="1" item="22"/>
          <tpl fld="13" item="9"/>
          <tpl fld="2" item="1"/>
          <tpl fld="7" item="0"/>
          <tpl hier="51" item="4294967295"/>
        </tpls>
      </n>
      <n v="0.15308208441067381" bc="00B4F0FF" fc="00008000">
        <tpls c="5">
          <tpl fld="1" item="22"/>
          <tpl fld="4" item="64"/>
          <tpl fld="2" item="1"/>
          <tpl fld="7" item="0"/>
          <tpl hier="51" item="4294967295"/>
        </tpls>
      </n>
      <n v="9.5375895186072604E-3" bc="00B4F0FF" fc="00008000">
        <tpls c="5">
          <tpl fld="1" item="22"/>
          <tpl fld="4" item="106"/>
          <tpl fld="2" item="1"/>
          <tpl fld="7" item="0"/>
          <tpl hier="51" item="4294967295"/>
        </tpls>
      </n>
      <n v="7.3501186221502687E-2" bc="00B4F0FF" fc="00008000">
        <tpls c="5">
          <tpl fld="1" item="22"/>
          <tpl fld="4" item="27"/>
          <tpl fld="2" item="1"/>
          <tpl fld="7" item="0"/>
          <tpl hier="51" item="4294967295"/>
        </tpls>
      </n>
      <n v="0.21826855374087695" bc="00B4F0FF" fc="00008000">
        <tpls c="5">
          <tpl fld="1" item="22"/>
          <tpl fld="4" item="139"/>
          <tpl fld="2" item="1"/>
          <tpl fld="7" item="0"/>
          <tpl hier="51" item="4294967295"/>
        </tpls>
      </n>
      <n v="1.2886295142069239E-2" in="1" bc="00B4F0FF" fc="00008000">
        <tpls c="5">
          <tpl fld="1" item="24"/>
          <tpl fld="4" item="104"/>
          <tpl fld="2" item="1"/>
          <tpl fld="7" item="0"/>
          <tpl hier="51" item="4294967295"/>
        </tpls>
      </n>
      <n v="0.26677951985906573" in="0" bc="00B4F0FF" fc="00008000">
        <tpls c="5">
          <tpl fld="1" item="7"/>
          <tpl fld="4" item="128"/>
          <tpl fld="2" item="1"/>
          <tpl fld="7" item="0"/>
          <tpl hier="51" item="4294967295"/>
        </tpls>
      </n>
      <m in="0" fc="00404040">
        <tpls c="5">
          <tpl fld="9" item="0"/>
          <tpl fld="4" item="128"/>
          <tpl fld="2" item="1"/>
          <tpl fld="7" item="1"/>
          <tpl hier="51" item="4294967295"/>
        </tpls>
      </m>
      <n v="3131799" in="0" bc="00B4F0FF" fc="00008000">
        <tpls c="5">
          <tpl fld="1" item="13"/>
          <tpl fld="4" item="128"/>
          <tpl fld="2" item="1"/>
          <tpl fld="7" item="1"/>
          <tpl hier="51" item="4294967295"/>
        </tpls>
      </n>
      <m in="0" fc="00404040">
        <tpls c="5">
          <tpl fld="9" item="1"/>
          <tpl fld="4" item="129"/>
          <tpl fld="2" item="1"/>
          <tpl fld="7" item="0"/>
          <tpl hier="51" item="4294967295"/>
        </tpls>
      </m>
      <n v="7246140.8600000003" in="0" bc="00B4F0FF" fc="00008000">
        <tpls c="5">
          <tpl fld="1" item="20"/>
          <tpl fld="4" item="129"/>
          <tpl fld="2" item="1"/>
          <tpl fld="7" item="0"/>
          <tpl hier="51" item="4294967295"/>
        </tpls>
      </n>
      <n v="48544210" in="0" bc="00B4F0FF" fc="00008000">
        <tpls c="5">
          <tpl fld="1" item="4"/>
          <tpl fld="4" item="151"/>
          <tpl fld="2" item="1"/>
          <tpl fld="7" item="0"/>
          <tpl hier="51" item="4294967295"/>
        </tpls>
      </n>
      <n v="39077" in="0" bc="00B4F0FF" fc="00008000">
        <tpls c="5">
          <tpl fld="1" item="19"/>
          <tpl fld="4" item="146"/>
          <tpl fld="2" item="1"/>
          <tpl fld="7" item="1"/>
          <tpl hier="51" item="4294967295"/>
        </tpls>
      </n>
      <n v="112230697" in="0" bc="00B4F0FF" fc="00008000">
        <tpls c="5">
          <tpl fld="1" item="4"/>
          <tpl fld="4" item="146"/>
          <tpl fld="2" item="1"/>
          <tpl fld="7" item="1"/>
          <tpl hier="51" item="4294967295"/>
        </tpls>
      </n>
      <n v="0.10198819178708671" bc="00B4F0FF" fc="00008000">
        <tpls c="5">
          <tpl fld="1" item="27"/>
          <tpl fld="4" item="130"/>
          <tpl fld="2" item="1"/>
          <tpl fld="7" item="0"/>
          <tpl hier="51" item="4294967295"/>
        </tpls>
      </n>
      <m in="0" fc="00404040">
        <tpls c="5">
          <tpl fld="9" item="0"/>
          <tpl fld="4" item="130"/>
          <tpl fld="2" item="1"/>
          <tpl fld="7" item="1"/>
          <tpl hier="51" item="4294967295"/>
        </tpls>
      </m>
      <n v="4782919" in="0" bc="00B4F0FF" fc="00008000">
        <tpls c="5">
          <tpl fld="1" item="13"/>
          <tpl fld="4" item="130"/>
          <tpl fld="2" item="1"/>
          <tpl fld="7" item="1"/>
          <tpl hier="51" item="4294967295"/>
        </tpls>
      </n>
      <n v="0.13945523404338669" bc="00B4F0FF" fc="00008000">
        <tpls c="5">
          <tpl fld="1" item="27"/>
          <tpl fld="4" item="50"/>
          <tpl fld="2" item="1"/>
          <tpl fld="7" item="0"/>
          <tpl hier="51" item="4294967295"/>
        </tpls>
      </n>
      <n v="9.3324730014564053E-2" bc="00B4F0FF" fc="00008000">
        <tpls c="5">
          <tpl fld="1" item="27"/>
          <tpl fld="4" item="31"/>
          <tpl fld="2" item="1"/>
          <tpl fld="7" item="0"/>
          <tpl hier="51" item="4294967295"/>
        </tpls>
      </n>
      <n v="0.16317231751399672" bc="00B4F0FF" fc="00008000">
        <tpls c="5">
          <tpl fld="1" item="27"/>
          <tpl fld="4" item="103"/>
          <tpl fld="2" item="1"/>
          <tpl fld="7" item="0"/>
          <tpl hier="51" item="4294967295"/>
        </tpls>
      </n>
      <n v="0.15779403287804436" bc="00B4F0FF" fc="00008000">
        <tpls c="5">
          <tpl fld="1" item="27"/>
          <tpl fld="4" item="88"/>
          <tpl fld="2" item="1"/>
          <tpl fld="7" item="0"/>
          <tpl hier="51" item="4294967295"/>
        </tpls>
      </n>
      <n v="9.8735817170113857E-2" bc="00B4F0FF" fc="00008000">
        <tpls c="5">
          <tpl fld="1" item="27"/>
          <tpl fld="4" item="67"/>
          <tpl fld="2" item="1"/>
          <tpl fld="7" item="0"/>
          <tpl hier="51" item="4294967295"/>
        </tpls>
      </n>
      <n v="9.6858805266368808E-2" bc="00B4F0FF" fc="00008000">
        <tpls c="5">
          <tpl fld="1" item="27"/>
          <tpl fld="13" item="11"/>
          <tpl fld="2" item="1"/>
          <tpl fld="7" item="0"/>
          <tpl hier="51" item="4294967295"/>
        </tpls>
      </n>
      <n v="5.9525746875077321E-2" bc="00B4F0FF" fc="00008000">
        <tpls c="5">
          <tpl fld="1" item="27"/>
          <tpl fld="13" item="25"/>
          <tpl fld="2" item="1"/>
          <tpl fld="7" item="0"/>
          <tpl hier="51" item="4294967295"/>
        </tpls>
      </n>
      <n v="8.9427985127935761E-2" bc="00B4F0FF" fc="00008000">
        <tpls c="5">
          <tpl fld="1" item="27"/>
          <tpl fld="4" item="33"/>
          <tpl fld="2" item="1"/>
          <tpl fld="7" item="0"/>
          <tpl hier="51" item="4294967295"/>
        </tpls>
      </n>
      <n v="0.15645230175370578" bc="00B4F0FF" fc="00008000">
        <tpls c="5">
          <tpl fld="1" item="27"/>
          <tpl fld="4" item="65"/>
          <tpl fld="2" item="1"/>
          <tpl fld="7" item="0"/>
          <tpl hier="51" item="4294967295"/>
        </tpls>
      </n>
      <n v="8.3715662999835669E-2" bc="00B4F0FF" fc="00008000">
        <tpls c="5">
          <tpl fld="1" item="27"/>
          <tpl fld="4" item="10"/>
          <tpl fld="2" item="1"/>
          <tpl fld="7" item="0"/>
          <tpl hier="51" item="4294967295"/>
        </tpls>
      </n>
      <n v="0.21595405603144049" bc="00B4F0FF" fc="00008000">
        <tpls c="5">
          <tpl fld="1" item="27"/>
          <tpl fld="4" item="58"/>
          <tpl fld="2" item="1"/>
          <tpl fld="7" item="0"/>
          <tpl hier="51" item="4294967295"/>
        </tpls>
      </n>
      <n v="0.16895745076153995" bc="00B4F0FF" fc="00008000">
        <tpls c="5">
          <tpl fld="1" item="27"/>
          <tpl fld="4" item="42"/>
          <tpl fld="2" item="1"/>
          <tpl fld="7" item="0"/>
          <tpl hier="51" item="4294967295"/>
        </tpls>
      </n>
      <n v="0.1914817794317345" bc="00B4F0FF" fc="00008000">
        <tpls c="5">
          <tpl fld="1" item="27"/>
          <tpl fld="4" item="41"/>
          <tpl fld="2" item="1"/>
          <tpl fld="7" item="0"/>
          <tpl hier="51" item="4294967295"/>
        </tpls>
      </n>
      <n v="112.61125699999999" in="3" bc="00B4F0FF" fc="00008000">
        <tpls c="6">
          <tpl fld="1" item="3"/>
          <tpl fld="4" item="118"/>
          <tpl fld="2" item="1"/>
          <tpl fld="23" item="0"/>
          <tpl fld="7" item="0"/>
          <tpl hier="51" item="4294967295"/>
        </tpls>
      </n>
      <n v="0.21776899206353315" bc="00B4F0FF" fc="00008000">
        <tpls c="5">
          <tpl fld="1" item="22"/>
          <tpl fld="4" item="113"/>
          <tpl fld="2" item="1"/>
          <tpl fld="7" item="0"/>
          <tpl hier="51" item="4294967295"/>
        </tpls>
      </n>
      <n v="51542155" in="0" bc="00B4F0FF" fc="00008000">
        <tpls c="5">
          <tpl fld="1" item="5"/>
          <tpl fld="4" item="113"/>
          <tpl fld="2" item="1"/>
          <tpl fld="7" item="0"/>
          <tpl hier="51" item="4294967295"/>
        </tpls>
      </n>
      <n v="3.2017147774191027E-3" bc="00B4F0FF" fc="00008000">
        <tpls c="5">
          <tpl fld="1" item="26"/>
          <tpl fld="13" item="21"/>
          <tpl fld="2" item="1"/>
          <tpl fld="7" item="0"/>
          <tpl hier="51" item="4294967295"/>
        </tpls>
      </n>
      <n v="0.37890590921680578" in="2" bc="00B4F0FF" fc="00008000">
        <tpls c="5">
          <tpl fld="1" item="8"/>
          <tpl fld="4" item="131"/>
          <tpl fld="2" item="1"/>
          <tpl fld="7" item="0"/>
          <tpl hier="51" item="4294967295"/>
        </tpls>
      </n>
      <n v="1716.29952" in="3" bc="00B4F0FF" fc="00008000">
        <tpls c="6">
          <tpl fld="1" item="3"/>
          <tpl fld="4" item="131"/>
          <tpl fld="2" item="1"/>
          <tpl fld="23" item="0"/>
          <tpl fld="7" item="0"/>
          <tpl hier="51" item="4294967295"/>
        </tpls>
      </n>
      <n v="128.459307" in="3" bc="00B4F0FF" fc="00008000">
        <tpls c="6">
          <tpl fld="1" item="3"/>
          <tpl fld="4" item="136"/>
          <tpl fld="2" item="1"/>
          <tpl fld="23" item="0"/>
          <tpl fld="7" item="0"/>
          <tpl hier="51" item="4294967295"/>
        </tpls>
      </n>
      <n v="3.0245251994169466E-2" bc="00B4F0FF" fc="00008000">
        <tpls c="5">
          <tpl fld="1" item="26"/>
          <tpl fld="4" item="136"/>
          <tpl fld="2" item="1"/>
          <tpl fld="7" item="0"/>
          <tpl hier="51" item="4294967295"/>
        </tpls>
      </n>
      <m in="0" fc="00404040">
        <tpls c="5">
          <tpl fld="9" item="2"/>
          <tpl fld="4" item="119"/>
          <tpl fld="2" item="1"/>
          <tpl fld="7" item="0"/>
          <tpl hier="51" item="4294967295"/>
        </tpls>
      </m>
      <n v="42847056.240000002" in="0" bc="00B4F0FF" fc="00008000">
        <tpls c="5">
          <tpl fld="1" item="20"/>
          <tpl fld="4" item="119"/>
          <tpl fld="2" item="1"/>
          <tpl fld="7" item="0"/>
          <tpl hier="51" item="4294967295"/>
        </tpls>
      </n>
      <n v="0.1917948748062584" bc="00B4F0FF" fc="00008000">
        <tpls c="5">
          <tpl fld="1" item="27"/>
          <tpl fld="4" item="137"/>
          <tpl fld="2" item="1"/>
          <tpl fld="7" item="0"/>
          <tpl hier="51" item="4294967295"/>
        </tpls>
      </n>
      <n v="0.29152658309893303" bc="00B4F0FF" fc="00008000">
        <tpls c="5">
          <tpl fld="1" item="22"/>
          <tpl fld="4" item="137"/>
          <tpl fld="2" item="1"/>
          <tpl fld="7" item="0"/>
          <tpl hier="51" item="4294967295"/>
        </tpls>
      </n>
      <n v="0.2287270990510378" bc="00B4F0FF" fc="00008000">
        <tpls c="5">
          <tpl fld="1" item="27"/>
          <tpl fld="13" item="28"/>
          <tpl fld="2" item="1"/>
          <tpl fld="7" item="0"/>
          <tpl hier="51" item="4294967295"/>
        </tpls>
      </n>
      <n v="1.6098275345700044E-2" bc="00B4F0FF" fc="00008000">
        <tpls c="5">
          <tpl fld="1" item="26"/>
          <tpl fld="6" item="11"/>
          <tpl fld="2" item="1"/>
          <tpl fld="7" item="0"/>
          <tpl hier="51" item="4294967295"/>
        </tpls>
      </n>
      <n v="0.57579849814559336" in="2" bc="00B4F0FF" fc="00008000">
        <tpls c="5">
          <tpl fld="1" item="8"/>
          <tpl fld="4" item="144"/>
          <tpl fld="2" item="1"/>
          <tpl fld="7" item="0"/>
          <tpl hier="51" item="4294967295"/>
        </tpls>
      </n>
      <n v="0.65134432721424218" in="2" bc="00B4F0FF" fc="00008000">
        <tpls c="5">
          <tpl fld="1" item="8"/>
          <tpl fld="4" item="0"/>
          <tpl fld="2" item="1"/>
          <tpl fld="7" item="0"/>
          <tpl hier="51" item="4294967295"/>
        </tpls>
      </n>
      <n v="55013441" in="0" bc="00B4F0FF" fc="00008000">
        <tpls c="5">
          <tpl fld="1" item="4"/>
          <tpl fld="4" item="92"/>
          <tpl fld="2" item="1"/>
          <tpl fld="7" item="0"/>
          <tpl hier="51" item="4294967295"/>
        </tpls>
      </n>
      <n v="0.39626557747378166" in="2" bc="00B4F0FF" fc="00008000">
        <tpls c="5">
          <tpl fld="1" item="9"/>
          <tpl fld="4" item="48"/>
          <tpl fld="2" item="1"/>
          <tpl fld="7" item="0"/>
          <tpl hier="51" item="4294967295"/>
        </tpls>
      </n>
      <n v="3.1839590449550356E-2" bc="00B4F0FF" fc="00008000">
        <tpls c="5">
          <tpl fld="1" item="26"/>
          <tpl fld="4" item="29"/>
          <tpl fld="2" item="1"/>
          <tpl fld="7" item="0"/>
          <tpl hier="51" item="4294967295"/>
        </tpls>
      </n>
      <n v="5983032568.9345045" in="0" bc="00B4F0FF" fc="00008000">
        <tpls c="5">
          <tpl fld="1" item="4"/>
          <tpl fld="12" item="0"/>
          <tpl fld="2" item="1"/>
          <tpl fld="7" item="0"/>
          <tpl hier="51" item="4294967295"/>
        </tpls>
      </n>
      <n v="33230667" in="0" bc="00B4F0FF" fc="00008000">
        <tpls c="5">
          <tpl fld="1" item="5"/>
          <tpl fld="4" item="9"/>
          <tpl fld="2" item="1"/>
          <tpl fld="7" item="0"/>
          <tpl hier="51" item="4294967295"/>
        </tpls>
      </n>
      <n v="4.1627931852658603E-2" bc="00B4F0FF" fc="00008000">
        <tpls c="5">
          <tpl fld="1" item="26"/>
          <tpl fld="4" item="101"/>
          <tpl fld="2" item="1"/>
          <tpl fld="7" item="0"/>
          <tpl hier="51" item="4294967295"/>
        </tpls>
      </n>
      <n v="-57000" in="0" fc="00000080">
        <tpls c="5">
          <tpl fld="9" item="1"/>
          <tpl fld="6" item="0"/>
          <tpl fld="2" item="1"/>
          <tpl fld="7" item="0"/>
          <tpl hier="51" item="4294967295"/>
        </tpls>
      </n>
      <n v="30380616" in="0" bc="00B4F0FF" fc="00008000">
        <tpls c="5">
          <tpl fld="1" item="20"/>
          <tpl fld="6" item="0"/>
          <tpl fld="2" item="1"/>
          <tpl fld="7" item="0"/>
          <tpl hier="51" item="4294967295"/>
        </tpls>
      </n>
      <n v="1.5355137645054539E-2" in="1" bc="00B4F0FF" fc="00008000">
        <tpls c="5">
          <tpl fld="1" item="24"/>
          <tpl fld="4" item="110"/>
          <tpl fld="2" item="1"/>
          <tpl fld="7" item="0"/>
          <tpl hier="51" item="4294967295"/>
        </tpls>
      </n>
      <n v="0.33827776003289056" in="0" bc="00B4F0FF" fc="00008000">
        <tpls c="5">
          <tpl fld="1" item="7"/>
          <tpl fld="4" item="98"/>
          <tpl fld="2" item="1"/>
          <tpl fld="7" item="0"/>
          <tpl hier="51" item="4294967295"/>
        </tpls>
      </n>
      <n v="87459" in="0" bc="00B4F0FF" fc="00008000">
        <tpls c="5">
          <tpl fld="1" item="19"/>
          <tpl fld="4" item="30"/>
          <tpl fld="2" item="1"/>
          <tpl fld="7" item="1"/>
          <tpl hier="51" item="4294967295"/>
        </tpls>
      </n>
      <n v="29326848" in="0" bc="00B4F0FF" fc="00008000">
        <tpls c="5">
          <tpl fld="1" item="4"/>
          <tpl fld="4" item="30"/>
          <tpl fld="2" item="1"/>
          <tpl fld="7" item="1"/>
          <tpl hier="51" item="4294967295"/>
        </tpls>
      </n>
      <n v="1.8319535039824048E-2" in="1" bc="00B4F0FF" fc="00008000">
        <tpls c="5">
          <tpl fld="1" item="24"/>
          <tpl fld="4" item="68"/>
          <tpl fld="2" item="1"/>
          <tpl fld="7" item="0"/>
          <tpl hier="51" item="4294967295"/>
        </tpls>
      </n>
      <n v="0.58003755874593177" in="2" bc="00B4F0FF" fc="00008000">
        <tpls c="5">
          <tpl fld="1" item="8"/>
          <tpl fld="4" item="123"/>
          <tpl fld="2" item="1"/>
          <tpl fld="7" item="0"/>
          <tpl hier="51" item="4294967295"/>
        </tpls>
      </n>
      <n v="82.426319000000007" in="3" bc="00B4F0FF" fc="00008000">
        <tpls c="6">
          <tpl fld="1" item="3"/>
          <tpl fld="13" item="10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99"/>
          <tpl fld="2" item="1"/>
          <tpl fld="7" item="0"/>
          <tpl hier="51" item="4294967295"/>
        </tpls>
      </m>
      <n v="105286636.34" in="0" bc="00B4F0FF" fc="00008000">
        <tpls c="5">
          <tpl fld="1" item="20"/>
          <tpl fld="4" item="99"/>
          <tpl fld="2" item="1"/>
          <tpl fld="7" item="0"/>
          <tpl hier="51" item="4294967295"/>
        </tpls>
      </n>
      <n v="1557501396" in="0" bc="00B4F0FF" fc="00008000">
        <tpls c="5">
          <tpl fld="1" item="5"/>
          <tpl fld="4" item="149"/>
          <tpl fld="2" item="1"/>
          <tpl fld="7" item="0"/>
          <tpl hier="51" item="4294967295"/>
        </tpls>
      </n>
      <n v="-3.8142545332804896E-3" in="1" bc="00B4F0FF" fc="00000080">
        <tpls c="5">
          <tpl fld="1" item="24"/>
          <tpl fld="4" item="59"/>
          <tpl fld="2" item="1"/>
          <tpl fld="7" item="0"/>
          <tpl hier="51" item="4294967295"/>
        </tpls>
      </n>
      <n v="2601" in="0" bc="00B4F0FF" fc="00008000">
        <tpls c="5">
          <tpl fld="1" item="19"/>
          <tpl fld="13" item="6"/>
          <tpl fld="2" item="1"/>
          <tpl fld="7" item="1"/>
          <tpl hier="51" item="4294967295"/>
        </tpls>
      </n>
      <n v="87249705" in="0" bc="00B4F0FF" fc="00008000">
        <tpls c="5">
          <tpl fld="1" item="4"/>
          <tpl fld="13" item="6"/>
          <tpl fld="2" item="1"/>
          <tpl fld="7" item="1"/>
          <tpl hier="51" item="4294967295"/>
        </tpls>
      </n>
      <n v="34" in="0" bc="00B4F0FF" fc="00008000">
        <tpls c="5">
          <tpl fld="1" item="19"/>
          <tpl fld="6" item="12"/>
          <tpl fld="2" item="1"/>
          <tpl fld="7" item="1"/>
          <tpl hier="51" item="4294967295"/>
        </tpls>
      </n>
      <n v="44844157" in="0" bc="00B4F0FF" fc="00008000">
        <tpls c="5">
          <tpl fld="1" item="4"/>
          <tpl fld="6" item="12"/>
          <tpl fld="2" item="1"/>
          <tpl fld="7" item="1"/>
          <tpl hier="51" item="4294967295"/>
        </tpls>
      </n>
      <n v="0.14720713975648561" bc="00B4F0FF" fc="00008000">
        <tpls c="5">
          <tpl fld="1" item="27"/>
          <tpl fld="6" item="0"/>
          <tpl fld="2" item="1"/>
          <tpl fld="7" item="0"/>
          <tpl hier="51" item="4294967295"/>
        </tpls>
      </n>
      <m in="0" fc="00404040">
        <tpls c="5">
          <tpl fld="9" item="0"/>
          <tpl fld="4" item="70"/>
          <tpl fld="2" item="1"/>
          <tpl fld="7" item="1"/>
          <tpl hier="51" item="4294967295"/>
        </tpls>
      </m>
      <n v="204306" in="0" bc="00B4F0FF" fc="00008000">
        <tpls c="5">
          <tpl fld="1" item="19"/>
          <tpl fld="4" item="117"/>
          <tpl fld="2" item="1"/>
          <tpl fld="7" item="1"/>
          <tpl hier="51" item="4294967295"/>
        </tpls>
      </n>
      <n v="54617067" in="0" bc="00B4F0FF" fc="00008000">
        <tpls c="5">
          <tpl fld="1" item="4"/>
          <tpl fld="4" item="117"/>
          <tpl fld="2" item="1"/>
          <tpl fld="7" item="1"/>
          <tpl hier="51" item="4294967295"/>
        </tpls>
      </n>
      <n v="0.22242297090431526" bc="00B4F0FF" fc="00008000">
        <tpls c="5">
          <tpl fld="1" item="22"/>
          <tpl fld="6" item="6"/>
          <tpl fld="2" item="1"/>
          <tpl fld="7" item="0"/>
          <tpl hier="51" item="4294967295"/>
        </tpls>
      </n>
      <n v="0.14389447651668119" bc="00B4F0FF" fc="00008000">
        <tpls c="5">
          <tpl fld="1" item="27"/>
          <tpl fld="4" item="98"/>
          <tpl fld="2" item="1"/>
          <tpl fld="7" item="0"/>
          <tpl hier="51" item="4294967295"/>
        </tpls>
      </n>
      <m in="0" fc="00404040">
        <tpls c="5">
          <tpl fld="9" item="1"/>
          <tpl fld="4" item="126"/>
          <tpl fld="2" item="1"/>
          <tpl fld="7" item="0"/>
          <tpl hier="51" item="4294967295"/>
        </tpls>
      </m>
      <n v="70635833.670000002" in="0" bc="00B4F0FF" fc="00008000">
        <tpls c="5">
          <tpl fld="1" item="20"/>
          <tpl fld="4" item="126"/>
          <tpl fld="2" item="1"/>
          <tpl fld="7" item="0"/>
          <tpl hier="51" item="4294967295"/>
        </tpls>
      </n>
      <n v="19433" in="0" bc="00B4F0FF" fc="00008000">
        <tpls c="5">
          <tpl fld="1" item="19"/>
          <tpl fld="4" item="110"/>
          <tpl fld="2" item="1"/>
          <tpl fld="7" item="1"/>
          <tpl hier="51" item="4294967295"/>
        </tpls>
      </n>
      <n v="222984890" in="0" bc="00B4F0FF" fc="00008000">
        <tpls c="5">
          <tpl fld="1" item="4"/>
          <tpl fld="4" item="110"/>
          <tpl fld="2" item="1"/>
          <tpl fld="7" item="1"/>
          <tpl hier="51" item="4294967295"/>
        </tpls>
      </n>
      <n v="0.52038568710307576" in="2" bc="00B4F0FF" fc="00008000">
        <tpls c="5">
          <tpl fld="1" item="9"/>
          <tpl fld="4" item="44"/>
          <tpl fld="2" item="1"/>
          <tpl fld="7" item="0"/>
          <tpl hier="51" item="4294967295"/>
        </tpls>
      </n>
      <n v="0.43143724579979598" in="2" bc="00B4F0FF" fc="00008000">
        <tpls c="5">
          <tpl fld="1" item="8"/>
          <tpl fld="4" item="14"/>
          <tpl fld="2" item="1"/>
          <tpl fld="7" item="0"/>
          <tpl hier="51" item="4294967295"/>
        </tpls>
      </n>
      <n v="34819572" in="0" bc="00B4F0FF" fc="00008000">
        <tpls c="5">
          <tpl fld="1" item="5"/>
          <tpl fld="4" item="145"/>
          <tpl fld="2" item="1"/>
          <tpl fld="7" item="0"/>
          <tpl hier="51" item="4294967295"/>
        </tpls>
      </n>
      <m in="0" fc="00404040">
        <tpls c="5">
          <tpl fld="9" item="1"/>
          <tpl fld="4" item="15"/>
          <tpl fld="2" item="1"/>
          <tpl fld="7" item="0"/>
          <tpl hier="51" item="4294967295"/>
        </tpls>
      </m>
      <n v="1.7620383900681817E-2" in="1" bc="00B4F0FF" fc="00008000">
        <tpls c="5">
          <tpl fld="1" item="24"/>
          <tpl fld="3" item="0"/>
          <tpl fld="2" item="1"/>
          <tpl fld="7" item="0"/>
          <tpl hier="51" item="4294967295"/>
        </tpls>
      </n>
      <m in="0" fc="00404040">
        <tpls c="5">
          <tpl fld="15" item="0"/>
          <tpl fld="4" item="27"/>
          <tpl fld="2" item="1"/>
          <tpl fld="7" item="1"/>
          <tpl hier="51" item="4294967295"/>
        </tpls>
      </m>
      <n v="0.59820449375810236" in="2" bc="00B4F0FF" fc="00008000">
        <tpls c="5">
          <tpl fld="1" item="8"/>
          <tpl fld="4" item="13"/>
          <tpl fld="2" item="1"/>
          <tpl fld="7" item="0"/>
          <tpl hier="51" item="4294967295"/>
        </tpls>
      </n>
      <n v="0.21280371844789309" bc="00B4F0FF" fc="00008000">
        <tpls c="5">
          <tpl fld="1" item="27"/>
          <tpl fld="4" item="151"/>
          <tpl fld="2" item="1"/>
          <tpl fld="7" item="0"/>
          <tpl hier="51" item="4294967295"/>
        </tpls>
      </n>
      <n v="0.12963837715062893" bc="00B4F0FF" fc="00008000">
        <tpls c="5">
          <tpl fld="1" item="27"/>
          <tpl fld="4" item="22"/>
          <tpl fld="2" item="1"/>
          <tpl fld="7" item="0"/>
          <tpl hier="51" item="4294967295"/>
        </tpls>
      </n>
      <n v="0.33358509313447915" in="2" bc="00B4F0FF" fc="00008000">
        <tpls c="5">
          <tpl fld="1" item="9"/>
          <tpl fld="4" item="115"/>
          <tpl fld="2" item="1"/>
          <tpl fld="7" item="0"/>
          <tpl hier="51" item="4294967295"/>
        </tpls>
      </n>
      <n v="4.7728357256867075E-2" bc="00B4F0FF" fc="00008000">
        <tpls c="5">
          <tpl fld="1" item="26"/>
          <tpl fld="4" item="98"/>
          <tpl fld="2" item="1"/>
          <tpl fld="7" item="0"/>
          <tpl hier="51" item="4294967295"/>
        </tpls>
      </n>
      <n v="0.72780926455487993" in="2" bc="00B4F0FF" fc="00008000">
        <tpls c="5">
          <tpl fld="1" item="9"/>
          <tpl fld="4" item="68"/>
          <tpl fld="2" item="1"/>
          <tpl fld="7" item="0"/>
          <tpl hier="51" item="4294967295"/>
        </tpls>
      </n>
      <n v="36.911186999999998" in="3" bc="00B4F0FF" fc="00008000">
        <tpls c="6">
          <tpl fld="1" item="3"/>
          <tpl fld="4" item="132"/>
          <tpl fld="2" item="1"/>
          <tpl fld="23" item="0"/>
          <tpl fld="7" item="0"/>
          <tpl hier="51" item="4294967295"/>
        </tpls>
      </n>
      <n v="0.26513217885510137" in="0" bc="00B4F0FF" fc="00008000">
        <tpls c="5">
          <tpl fld="1" item="7"/>
          <tpl fld="4" item="135"/>
          <tpl fld="2" item="1"/>
          <tpl fld="7" item="0"/>
          <tpl hier="51" item="4294967295"/>
        </tpls>
      </n>
      <n v="0.15217141516297719" bc="00B4F0FF" fc="00008000">
        <tpls c="5">
          <tpl fld="1" item="27"/>
          <tpl fld="4" item="26"/>
          <tpl fld="2" item="1"/>
          <tpl fld="7" item="0"/>
          <tpl hier="51" item="4294967295"/>
        </tpls>
      </n>
      <n v="0.28148108740050032" in="2" bc="00B4F0FF" fc="00008000">
        <tpls c="5">
          <tpl fld="1" item="9"/>
          <tpl fld="4" item="82"/>
          <tpl fld="2" item="1"/>
          <tpl fld="7" item="0"/>
          <tpl hier="51" item="4294967295"/>
        </tpls>
      </n>
      <m in="0" fc="00404040">
        <tpls c="5">
          <tpl fld="9" item="0"/>
          <tpl fld="4" item="102"/>
          <tpl fld="2" item="1"/>
          <tpl fld="7" item="1"/>
          <tpl hier="51" item="4294967295"/>
        </tpls>
      </m>
      <n v="2899555" in="0" bc="00B4F0FF" fc="00008000">
        <tpls c="5">
          <tpl fld="1" item="13"/>
          <tpl fld="4" item="102"/>
          <tpl fld="2" item="1"/>
          <tpl fld="7" item="1"/>
          <tpl hier="51" item="4294967295"/>
        </tpls>
      </n>
      <n v="0.47525900061788129" in="2" bc="00B4F0FF" fc="00008000">
        <tpls c="5">
          <tpl fld="1" item="9"/>
          <tpl fld="4" item="108"/>
          <tpl fld="2" item="1"/>
          <tpl fld="7" item="0"/>
          <tpl hier="51" item="4294967295"/>
        </tpls>
      </n>
      <n v="1309000" in="0" fc="00008000">
        <tpls c="5">
          <tpl fld="15" item="0"/>
          <tpl fld="6" item="1"/>
          <tpl fld="2" item="1"/>
          <tpl fld="7" item="1"/>
          <tpl hier="51" item="4294967295"/>
        </tpls>
      </n>
      <m in="0" bc="00B4F0FF" fc="00404040">
        <tpls c="5">
          <tpl fld="1" item="13"/>
          <tpl fld="6" item="1"/>
          <tpl fld="2" item="1"/>
          <tpl fld="7" item="1"/>
          <tpl hier="51" item="4294967295"/>
        </tpls>
      </m>
      <m in="0" fc="00404040">
        <tpls c="5">
          <tpl fld="9" item="0"/>
          <tpl fld="4" item="73"/>
          <tpl fld="2" item="1"/>
          <tpl fld="7" item="1"/>
          <tpl hier="51" item="4294967295"/>
        </tpls>
      </m>
      <n v="0.32988577309705364" in="0" bc="00B4F0FF" fc="00008000">
        <tpls c="5">
          <tpl fld="1" item="7"/>
          <tpl fld="4" item="82"/>
          <tpl fld="2" item="1"/>
          <tpl fld="7" item="0"/>
          <tpl hier="51" item="4294967295"/>
        </tpls>
      </n>
      <n v="357786794" in="0" bc="00B4F0FF" fc="00008000">
        <tpls c="5">
          <tpl fld="1" item="4"/>
          <tpl fld="4" item="25"/>
          <tpl fld="2" item="1"/>
          <tpl fld="7" item="0"/>
          <tpl hier="51" item="4294967295"/>
        </tpls>
      </n>
      <n v="0.16635390268391798" bc="00B4F0FF" fc="00008000">
        <tpls c="5">
          <tpl fld="1" item="27"/>
          <tpl fld="4" item="7"/>
          <tpl fld="2" item="1"/>
          <tpl fld="7" item="0"/>
          <tpl hier="51" item="4294967295"/>
        </tpls>
      </n>
      <n v="51762960" in="0" bc="00B4F0FF" fc="00008000">
        <tpls c="5">
          <tpl fld="1" item="4"/>
          <tpl fld="4" item="70"/>
          <tpl fld="2" item="1"/>
          <tpl fld="7" item="0"/>
          <tpl hier="51" item="4294967295"/>
        </tpls>
      </n>
      <n v="310130" in="0" bc="00B4F0FF" fc="00008000">
        <tpls c="5">
          <tpl fld="1" item="19"/>
          <tpl fld="4" item="138"/>
          <tpl fld="2" item="1"/>
          <tpl fld="7" item="1"/>
          <tpl hier="51" item="4294967295"/>
        </tpls>
      </n>
      <n v="64130417" in="0" bc="00B4F0FF" fc="00008000">
        <tpls c="5">
          <tpl fld="1" item="4"/>
          <tpl fld="4" item="138"/>
          <tpl fld="2" item="1"/>
          <tpl fld="7" item="1"/>
          <tpl hier="51" item="4294967295"/>
        </tpls>
      </n>
      <m in="0" fc="00404040">
        <tpls c="5">
          <tpl fld="9" item="0"/>
          <tpl fld="4" item="93"/>
          <tpl fld="2" item="1"/>
          <tpl fld="7" item="1"/>
          <tpl hier="51" item="4294967295"/>
        </tpls>
      </m>
      <n v="1.9162133428168002E-2" in="1" bc="00B4F0FF" fc="00008000">
        <tpls c="5">
          <tpl fld="1" item="24"/>
          <tpl fld="4" item="82"/>
          <tpl fld="2" item="1"/>
          <tpl fld="7" item="0"/>
          <tpl hier="51" item="4294967295"/>
        </tpls>
      </n>
      <n v="-43225000" in="0" fc="00000080">
        <tpls c="5">
          <tpl fld="9" item="1"/>
          <tpl fld="6" item="11"/>
          <tpl fld="2" item="1"/>
          <tpl fld="7" item="0"/>
          <tpl hier="51" item="4294967295"/>
        </tpls>
      </n>
      <m in="0" fc="00404040">
        <tpls c="5">
          <tpl fld="15" item="0"/>
          <tpl fld="4" item="142"/>
          <tpl fld="2" item="1"/>
          <tpl fld="7" item="1"/>
          <tpl hier="51" item="4294967295"/>
        </tpls>
      </m>
      <n v="1862491" in="0" bc="00B4F0FF" fc="00008000">
        <tpls c="5">
          <tpl fld="1" item="13"/>
          <tpl fld="4" item="142"/>
          <tpl fld="2" item="1"/>
          <tpl fld="7" item="1"/>
          <tpl hier="51" item="4294967295"/>
        </tpls>
      </n>
      <n v="0.17570604022455455" bc="00B4F0FF" fc="00008000">
        <tpls c="5">
          <tpl fld="1" item="27"/>
          <tpl fld="4" item="8"/>
          <tpl fld="2" item="1"/>
          <tpl fld="7" item="0"/>
          <tpl hier="51" item="4294967295"/>
        </tpls>
      </n>
      <n v="0.61045180944580857" in="2" bc="00B4F0FF" fc="00008000">
        <tpls c="5">
          <tpl fld="1" item="9"/>
          <tpl fld="4" item="153"/>
          <tpl fld="2" item="1"/>
          <tpl fld="7" item="0"/>
          <tpl hier="51" item="4294967295"/>
        </tpls>
      </n>
      <n v="16141962.672129299" in="0" fc="00008000">
        <tpls c="5">
          <tpl fld="15" item="0"/>
          <tpl fld="6" item="9"/>
          <tpl fld="2" item="1"/>
          <tpl fld="7" item="1"/>
          <tpl hier="51" item="4294967295"/>
        </tpls>
      </n>
      <n v="457000" in="0" fc="00008000">
        <tpls c="5">
          <tpl fld="15" item="0"/>
          <tpl fld="13" item="18"/>
          <tpl fld="2" item="1"/>
          <tpl fld="7" item="1"/>
          <tpl hier="51" item="4294967295"/>
        </tpls>
      </n>
      <n v="773400" in="0" bc="00B4F0FF" fc="00008000">
        <tpls c="5">
          <tpl fld="1" item="13"/>
          <tpl fld="13" item="18"/>
          <tpl fld="2" item="1"/>
          <tpl fld="7" item="1"/>
          <tpl hier="51" item="4294967295"/>
        </tpls>
      </n>
      <n v="81256760" in="0" bc="00B4F0FF" fc="00008000">
        <tpls c="5">
          <tpl fld="1" item="4"/>
          <tpl fld="13" item="29"/>
          <tpl fld="2" item="1"/>
          <tpl fld="7" item="0"/>
          <tpl hier="51" item="4294967295"/>
        </tpls>
      </n>
      <m in="2" bc="00B4F0FF" fc="00404040">
        <tpls c="5">
          <tpl fld="1" item="9"/>
          <tpl fld="3" item="1"/>
          <tpl fld="2" item="1"/>
          <tpl fld="7" item="0"/>
          <tpl hier="51" item="4294967295"/>
        </tpls>
      </m>
      <m in="0" fc="00404040">
        <tpls c="5">
          <tpl fld="9" item="1"/>
          <tpl fld="4" item="74"/>
          <tpl fld="2" item="1"/>
          <tpl fld="7" item="0"/>
          <tpl hier="51" item="4294967295"/>
        </tpls>
      </m>
      <n v="2.3625191064580539E-2" in="1" bc="00B4F0FF" fc="00008000">
        <tpls c="5">
          <tpl fld="1" item="24"/>
          <tpl fld="4" item="73"/>
          <tpl fld="2" item="1"/>
          <tpl fld="7" item="0"/>
          <tpl hier="51" item="4294967295"/>
        </tpls>
      </n>
      <m in="0" fc="00404040">
        <tpls c="5">
          <tpl fld="9" item="2"/>
          <tpl fld="4" item="94"/>
          <tpl fld="2" item="1"/>
          <tpl fld="7" item="0"/>
          <tpl hier="51" item="4294967295"/>
        </tpls>
      </m>
      <n v="10508127.449999999" in="0" bc="00B4F0FF" fc="00008000">
        <tpls c="5">
          <tpl fld="1" item="20"/>
          <tpl fld="4" item="94"/>
          <tpl fld="2" item="1"/>
          <tpl fld="7" item="0"/>
          <tpl hier="51" item="4294967295"/>
        </tpls>
      </n>
      <n v="0.44580218816954509" in="2" bc="00B4F0FF" fc="00008000">
        <tpls c="5">
          <tpl fld="1" item="9"/>
          <tpl fld="4" item="7"/>
          <tpl fld="2" item="1"/>
          <tpl fld="7" item="0"/>
          <tpl hier="51" item="4294967295"/>
        </tpls>
      </n>
      <m in="0" fc="00404040">
        <tpls c="5">
          <tpl fld="9" item="0"/>
          <tpl fld="4" item="50"/>
          <tpl fld="2" item="1"/>
          <tpl fld="7" item="1"/>
          <tpl hier="51" item="4294967295"/>
        </tpls>
      </m>
      <m in="0" fc="00404040">
        <tpls c="5">
          <tpl fld="15" item="0"/>
          <tpl fld="4" item="75"/>
          <tpl fld="2" item="1"/>
          <tpl fld="7" item="1"/>
          <tpl hier="51" item="4294967295"/>
        </tpls>
      </m>
      <n v="0.59001045954893927" in="2" bc="00B4F0FF" fc="00008000">
        <tpls c="5">
          <tpl fld="1" item="8"/>
          <tpl fld="4" item="36"/>
          <tpl fld="2" item="1"/>
          <tpl fld="7" item="0"/>
          <tpl hier="51" item="4294967295"/>
        </tpls>
      </n>
      <n v="8.6771284404639302E-3" in="1" bc="00B4F0FF" fc="00008000">
        <tpls c="5">
          <tpl fld="1" item="24"/>
          <tpl fld="4" item="100"/>
          <tpl fld="2" item="1"/>
          <tpl fld="7" item="0"/>
          <tpl hier="51" item="4294967295"/>
        </tpls>
      </n>
      <n v="0.10116538850298037" in="1" bc="00B4F0FF" fc="00008000">
        <tpls c="5">
          <tpl fld="1" item="21"/>
          <tpl fld="4" item="100"/>
          <tpl fld="2" item="1"/>
          <tpl fld="7" item="0"/>
          <tpl hier="51" item="4294967295"/>
        </tpls>
      </n>
      <n v="0.15009141671155182" in="1" bc="00B4F0FF" fc="00008000">
        <tpls c="5">
          <tpl fld="1" item="21"/>
          <tpl fld="13" item="13"/>
          <tpl fld="2" item="1"/>
          <tpl fld="7" item="0"/>
          <tpl hier="51" item="4294967295"/>
        </tpls>
      </n>
      <n v="2.1216128468090345E-2" in="1" bc="00B4F0FF" fc="00008000">
        <tpls c="5">
          <tpl fld="1" item="24"/>
          <tpl fld="4" item="142"/>
          <tpl fld="2" item="1"/>
          <tpl fld="7" item="0"/>
          <tpl hier="51" item="4294967295"/>
        </tpls>
      </n>
      <n v="0.12749385000937691" in="2" bc="00B4F0FF" fc="00008000">
        <tpls c="5">
          <tpl fld="1" item="9"/>
          <tpl fld="13" item="14"/>
          <tpl fld="2" item="1"/>
          <tpl fld="7" item="0"/>
          <tpl hier="51" item="4294967295"/>
        </tpls>
      </n>
      <n v="0.14679414413695097" bc="00B4F0FF" fc="00008000">
        <tpls c="5">
          <tpl fld="1" item="27"/>
          <tpl fld="4" item="61"/>
          <tpl fld="2" item="1"/>
          <tpl fld="7" item="0"/>
          <tpl hier="51" item="4294967295"/>
        </tpls>
      </n>
      <n v="0.64957219252370701" in="2" bc="00B4F0FF" fc="00008000">
        <tpls c="5">
          <tpl fld="1" item="9"/>
          <tpl fld="4" item="4"/>
          <tpl fld="2" item="1"/>
          <tpl fld="7" item="0"/>
          <tpl hier="51" item="4294967295"/>
        </tpls>
      </n>
      <n v="0.17997178213661252" in="2" bc="00B4F0FF" fc="00008000">
        <tpls c="5">
          <tpl fld="1" item="8"/>
          <tpl fld="6" item="16"/>
          <tpl fld="2" item="1"/>
          <tpl fld="7" item="0"/>
          <tpl hier="51" item="4294967295"/>
        </tpls>
      </n>
      <m in="0" fc="00404040">
        <tpls c="5">
          <tpl fld="9" item="2"/>
          <tpl fld="4" item="89"/>
          <tpl fld="2" item="1"/>
          <tpl fld="7" item="0"/>
          <tpl hier="51" item="4294967295"/>
        </tpls>
      </m>
      <n v="23904115.539999999" in="0" bc="00B4F0FF" fc="00008000">
        <tpls c="5">
          <tpl fld="1" item="20"/>
          <tpl fld="4" item="89"/>
          <tpl fld="2" item="1"/>
          <tpl fld="7" item="0"/>
          <tpl hier="51" item="4294967295"/>
        </tpls>
      </n>
      <n v="86683331" in="0" bc="00B4F0FF" fc="00008000">
        <tpls c="5">
          <tpl fld="1" item="4"/>
          <tpl fld="4" item="118"/>
          <tpl fld="2" item="1"/>
          <tpl fld="7" item="0"/>
          <tpl hier="51" item="4294967295"/>
        </tpls>
      </n>
      <n v="0.62167777740028252" in="2" bc="00B4F0FF" fc="00008000">
        <tpls c="5">
          <tpl fld="1" item="9"/>
          <tpl fld="4" item="42"/>
          <tpl fld="2" item="1"/>
          <tpl fld="7" item="0"/>
          <tpl hier="51" item="4294967295"/>
        </tpls>
      </n>
      <n v="0.43732822750029382" in="0" bc="00B4F0FF" fc="00008000">
        <tpls c="5">
          <tpl fld="1" item="7"/>
          <tpl fld="4" item="85"/>
          <tpl fld="2" item="1"/>
          <tpl fld="7" item="0"/>
          <tpl hier="51" item="4294967295"/>
        </tpls>
      </n>
      <m in="0" fc="00404040">
        <tpls c="5">
          <tpl fld="15" item="0"/>
          <tpl fld="4" item="62"/>
          <tpl fld="2" item="1"/>
          <tpl fld="7" item="1"/>
          <tpl hier="51" item="4294967295"/>
        </tpls>
      </m>
      <n v="3409999" in="0" bc="00B4F0FF" fc="00008000">
        <tpls c="5">
          <tpl fld="1" item="13"/>
          <tpl fld="4" item="62"/>
          <tpl fld="2" item="1"/>
          <tpl fld="7" item="1"/>
          <tpl hier="51" item="4294967295"/>
        </tpls>
      </n>
      <n v="2.0094402665749116E-2" bc="00B4F0FF" fc="00008000">
        <tpls c="5">
          <tpl fld="1" item="26"/>
          <tpl fld="4" item="1"/>
          <tpl fld="2" item="1"/>
          <tpl fld="7" item="0"/>
          <tpl hier="51" item="4294967295"/>
        </tpls>
      </n>
      <m in="0" fc="00404040">
        <tpls c="5">
          <tpl fld="9" item="0"/>
          <tpl fld="4" item="30"/>
          <tpl fld="2" item="1"/>
          <tpl fld="7" item="1"/>
          <tpl hier="51" item="4294967295"/>
        </tpls>
      </m>
      <n v="587979" in="0" bc="00B4F0FF" fc="00008000">
        <tpls c="5">
          <tpl fld="1" item="13"/>
          <tpl fld="4" item="30"/>
          <tpl fld="2" item="1"/>
          <tpl fld="7" item="1"/>
          <tpl hier="51" item="4294967295"/>
        </tpls>
      </n>
      <n v="0.35187627239220215" in="2" bc="00B4F0FF" fc="00008000">
        <tpls c="5">
          <tpl fld="1" item="8"/>
          <tpl fld="4" item="75"/>
          <tpl fld="2" item="1"/>
          <tpl fld="7" item="0"/>
          <tpl hier="51" item="4294967295"/>
        </tpls>
      </n>
      <n v="52792032" in="0" bc="00B4F0FF" fc="00008000">
        <tpls c="5">
          <tpl fld="1" item="5"/>
          <tpl fld="4" item="32"/>
          <tpl fld="2" item="1"/>
          <tpl fld="7" item="0"/>
          <tpl hier="51" item="4294967295"/>
        </tpls>
      </n>
      <n v="69971877" in="0" bc="00B4F0FF" fc="00008000">
        <tpls c="5">
          <tpl fld="1" item="4"/>
          <tpl fld="4" item="108"/>
          <tpl fld="2" item="1"/>
          <tpl fld="7" item="0"/>
          <tpl hier="51" item="4294967295"/>
        </tpls>
      </n>
      <n v="186800225" in="0" bc="00B4F0FF" fc="00008000">
        <tpls c="5">
          <tpl fld="1" item="4"/>
          <tpl fld="4" item="7"/>
          <tpl fld="2" item="1"/>
          <tpl fld="7" item="0"/>
          <tpl hier="51" item="4294967295"/>
        </tpls>
      </n>
      <n v="0.18835833368589752" in="1" bc="00B4F0FF" fc="00008000">
        <tpls c="5">
          <tpl fld="1" item="21"/>
          <tpl fld="4" item="66"/>
          <tpl fld="2" item="1"/>
          <tpl fld="7" item="0"/>
          <tpl hier="51" item="4294967295"/>
        </tpls>
      </n>
      <n v="58812412" in="0" bc="00B4F0FF" fc="00008000">
        <tpls c="5">
          <tpl fld="1" item="4"/>
          <tpl fld="4" item="51"/>
          <tpl fld="2" item="1"/>
          <tpl fld="7" item="0"/>
          <tpl hier="51" item="4294967295"/>
        </tpls>
      </n>
      <n v="-162861087.59911054" in="0" fc="00000080">
        <tpls c="5">
          <tpl fld="9" item="2"/>
          <tpl fld="6" item="20"/>
          <tpl fld="2" item="1"/>
          <tpl fld="7" item="0"/>
          <tpl hier="51" item="4294967295"/>
        </tpls>
      </n>
      <n v="926805752" in="0" bc="00B4F0FF" fc="00008000">
        <tpls c="5">
          <tpl fld="1" item="4"/>
          <tpl fld="4" item="99"/>
          <tpl fld="2" item="1"/>
          <tpl fld="7" item="0"/>
          <tpl hier="51" item="4294967295"/>
        </tpls>
      </n>
      <n v="2.4724529502099107E-2" in="1" bc="00B4F0FF" fc="00008000">
        <tpls c="5">
          <tpl fld="1" item="24"/>
          <tpl fld="4" item="26"/>
          <tpl fld="2" item="1"/>
          <tpl fld="7" item="0"/>
          <tpl hier="51" item="4294967295"/>
        </tpls>
      </n>
      <m in="0" fc="00404040">
        <tpls c="5">
          <tpl fld="9" item="0"/>
          <tpl fld="13" item="23"/>
          <tpl fld="2" item="1"/>
          <tpl fld="7" item="1"/>
          <tpl hier="51" item="4294967295"/>
        </tpls>
      </m>
      <n v="1592076" in="0" bc="00B4F0FF" fc="00008000">
        <tpls c="5">
          <tpl fld="1" item="13"/>
          <tpl fld="13" item="23"/>
          <tpl fld="2" item="1"/>
          <tpl fld="7" item="1"/>
          <tpl hier="51" item="4294967295"/>
        </tpls>
      </n>
      <n v="0.25908330600311458" in="0" bc="00B4F0FF" fc="00008000">
        <tpls c="5">
          <tpl fld="1" item="7"/>
          <tpl fld="4" item="67"/>
          <tpl fld="2" item="1"/>
          <tpl fld="7" item="0"/>
          <tpl hier="51" item="4294967295"/>
        </tpls>
      </n>
      <n v="2.3990742818241644E-2" bc="00B4F0FF" fc="00008000">
        <tpls c="5">
          <tpl fld="1" item="26"/>
          <tpl fld="4" item="35"/>
          <tpl fld="2" item="1"/>
          <tpl fld="7" item="0"/>
          <tpl hier="51" item="4294967295"/>
        </tpls>
      </n>
      <n v="0.19042635987856982" bc="00B4F0FF" fc="00008000">
        <tpls c="5">
          <tpl fld="1" item="27"/>
          <tpl fld="4" item="68"/>
          <tpl fld="2" item="1"/>
          <tpl fld="7" item="0"/>
          <tpl hier="51" item="4294967295"/>
        </tpls>
      </n>
      <m in="0" fc="00404040">
        <tpls c="5">
          <tpl fld="9" item="2"/>
          <tpl fld="4" item="80"/>
          <tpl fld="2" item="1"/>
          <tpl fld="7" item="0"/>
          <tpl hier="51" item="4294967295"/>
        </tpls>
      </m>
      <n v="19305967.84" in="0" bc="00B4F0FF" fc="00008000">
        <tpls c="5">
          <tpl fld="1" item="20"/>
          <tpl fld="4" item="80"/>
          <tpl fld="2" item="1"/>
          <tpl fld="7" item="0"/>
          <tpl hier="51" item="4294967295"/>
        </tpls>
      </n>
      <n v="0.36328001387164338" in="2" bc="00B4F0FF" fc="00008000">
        <tpls c="5">
          <tpl fld="1" item="8"/>
          <tpl fld="4" item="91"/>
          <tpl fld="2" item="1"/>
          <tpl fld="7" item="0"/>
          <tpl hier="51" item="4294967295"/>
        </tpls>
      </n>
      <n v="218673037" in="0" bc="00B4F0FF" fc="00008000">
        <tpls c="5">
          <tpl fld="1" item="5"/>
          <tpl fld="4" item="62"/>
          <tpl fld="2" item="1"/>
          <tpl fld="7" item="0"/>
          <tpl hier="51" item="4294967295"/>
        </tpls>
      </n>
      <n v="436047355" in="0" bc="00B4F0FF" fc="00008000">
        <tpls c="5">
          <tpl fld="1" item="5"/>
          <tpl fld="4" item="64"/>
          <tpl fld="2" item="1"/>
          <tpl fld="7" item="0"/>
          <tpl hier="51" item="4294967295"/>
        </tpls>
      </n>
      <n v="8.3571179700885803E-2" bc="00B4F0FF" fc="00008000">
        <tpls c="5">
          <tpl fld="1" item="27"/>
          <tpl fld="13" item="4"/>
          <tpl fld="2" item="1"/>
          <tpl fld="7" item="0"/>
          <tpl hier="51" item="4294967295"/>
        </tpls>
      </n>
      <n v="66044" in="0" bc="00B4F0FF" fc="00008000">
        <tpls c="5">
          <tpl fld="1" item="19"/>
          <tpl fld="4" item="145"/>
          <tpl fld="2" item="1"/>
          <tpl fld="7" item="1"/>
          <tpl hier="51" item="4294967295"/>
        </tpls>
      </n>
      <n v="45397388" in="0" bc="00B4F0FF" fc="00008000">
        <tpls c="5">
          <tpl fld="1" item="4"/>
          <tpl fld="4" item="145"/>
          <tpl fld="2" item="1"/>
          <tpl fld="7" item="1"/>
          <tpl hier="51" item="4294967295"/>
        </tpls>
      </n>
      <n v="3.6633627714114801E-3" in="1" bc="00B4F0FF" fc="00008000">
        <tpls c="5">
          <tpl fld="1" item="24"/>
          <tpl fld="13" item="15"/>
          <tpl fld="2" item="1"/>
          <tpl fld="7" item="0"/>
          <tpl hier="51" item="4294967295"/>
        </tpls>
      </n>
      <n v="25418926" in="0" bc="00B4F0FF" fc="00008000">
        <tpls c="5">
          <tpl fld="1" item="4"/>
          <tpl fld="4" item="14"/>
          <tpl fld="2" item="1"/>
          <tpl fld="7" item="0"/>
          <tpl hier="51" item="4294967295"/>
        </tpls>
      </n>
      <n v="1.8907706083586627E-2" in="1" bc="00B4F0FF" fc="00008000">
        <tpls c="5">
          <tpl fld="1" item="24"/>
          <tpl fld="4" item="92"/>
          <tpl fld="2" item="1"/>
          <tpl fld="7" item="0"/>
          <tpl hier="51" item="4294967295"/>
        </tpls>
      </n>
      <m in="0" fc="00404040">
        <tpls c="5">
          <tpl fld="9" item="2"/>
          <tpl fld="4" item="109"/>
          <tpl fld="2" item="1"/>
          <tpl fld="7" item="0"/>
          <tpl hier="51" item="4294967295"/>
        </tpls>
      </m>
      <n v="17631953.359999999" in="0" bc="00B4F0FF" fc="00008000">
        <tpls c="5">
          <tpl fld="1" item="20"/>
          <tpl fld="4" item="109"/>
          <tpl fld="2" item="1"/>
          <tpl fld="7" item="0"/>
          <tpl hier="51" item="4294967295"/>
        </tpls>
      </n>
      <m in="0" fc="00404040">
        <tpls c="5">
          <tpl fld="9" item="2"/>
          <tpl fld="4" item="16"/>
          <tpl fld="2" item="1"/>
          <tpl fld="7" item="0"/>
          <tpl hier="51" item="4294967295"/>
        </tpls>
      </m>
      <m in="0" fc="00404040">
        <tpls c="5">
          <tpl fld="9" item="2"/>
          <tpl fld="4" item="54"/>
          <tpl fld="2" item="1"/>
          <tpl fld="7" item="0"/>
          <tpl hier="51" item="4294967295"/>
        </tpls>
      </m>
      <n v="71917140.310000002" in="0" bc="00B4F0FF" fc="00008000">
        <tpls c="5">
          <tpl fld="1" item="20"/>
          <tpl fld="4" item="54"/>
          <tpl fld="2" item="1"/>
          <tpl fld="7" item="0"/>
          <tpl hier="51" item="4294967295"/>
        </tpls>
      </n>
      <n v="0.11672739387936511" bc="00B4F0FF" fc="00008000">
        <tpls c="5">
          <tpl fld="1" item="22"/>
          <tpl fld="4" item="110"/>
          <tpl fld="2" item="1"/>
          <tpl fld="7" item="0"/>
          <tpl hier="51" item="4294967295"/>
        </tpls>
      </n>
      <m in="0" fc="00404040">
        <tpls c="5">
          <tpl fld="15" item="0"/>
          <tpl fld="13" item="16"/>
          <tpl fld="2" item="1"/>
          <tpl fld="7" item="1"/>
          <tpl hier="51" item="4294967295"/>
        </tpls>
      </m>
      <n v="1196.391977" in="3" bc="00B4F0FF" fc="00008000">
        <tpls c="6">
          <tpl fld="1" item="3"/>
          <tpl fld="4" item="18"/>
          <tpl fld="2" item="1"/>
          <tpl fld="23" item="0"/>
          <tpl fld="7" item="0"/>
          <tpl hier="51" item="4294967295"/>
        </tpls>
      </n>
      <n v="0.15680129076738855" in="1" bc="00B4F0FF" fc="00008000">
        <tpls c="5">
          <tpl fld="1" item="21"/>
          <tpl fld="4" item="18"/>
          <tpl fld="2" item="1"/>
          <tpl fld="7" item="0"/>
          <tpl hier="51" item="4294967295"/>
        </tpls>
      </n>
      <n v="0.10547285167217794" in="1" bc="00B4F0FF" fc="00008000">
        <tpls c="5">
          <tpl fld="1" item="21"/>
          <tpl fld="4" item="55"/>
          <tpl fld="2" item="1"/>
          <tpl fld="7" item="0"/>
          <tpl hier="51" item="4294967295"/>
        </tpls>
      </n>
      <n v="402000" in="0" fc="00008000">
        <tpls c="5">
          <tpl fld="9" item="2"/>
          <tpl fld="13" item="18"/>
          <tpl fld="2" item="1"/>
          <tpl fld="7" item="0"/>
          <tpl hier="51" item="4294967295"/>
        </tpls>
      </n>
      <n v="6616477" in="0" bc="00B4F0FF" fc="00008000">
        <tpls c="5">
          <tpl fld="1" item="20"/>
          <tpl fld="13" item="18"/>
          <tpl fld="2" item="1"/>
          <tpl fld="7" item="0"/>
          <tpl hier="51" item="4294967295"/>
        </tpls>
      </n>
      <m in="0" fc="00404040">
        <tpls c="5">
          <tpl fld="15" item="0"/>
          <tpl fld="4" item="39"/>
          <tpl fld="2" item="1"/>
          <tpl fld="7" item="1"/>
          <tpl hier="51" item="4294967295"/>
        </tpls>
      </m>
      <n v="9.394391912376697E-3" in="1" bc="00B4F0FF" fc="00008000">
        <tpls c="5">
          <tpl fld="1" item="24"/>
          <tpl fld="4" item="111"/>
          <tpl fld="2" item="1"/>
          <tpl fld="7" item="0"/>
          <tpl hier="51" item="4294967295"/>
        </tpls>
      </n>
      <n v="0.47867407770065951" bc="00B4F0FF" fc="00008000">
        <tpls c="5">
          <tpl fld="1" item="22"/>
          <tpl fld="4" item="73"/>
          <tpl fld="2" item="1"/>
          <tpl fld="7" item="0"/>
          <tpl hier="51" item="4294967295"/>
        </tpls>
      </n>
      <n v="257693657" in="0" bc="00B4F0FF" fc="00008000">
        <tpls c="5">
          <tpl fld="1" item="5"/>
          <tpl fld="4" item="139"/>
          <tpl fld="2" item="1"/>
          <tpl fld="7" item="0"/>
          <tpl hier="51" item="4294967295"/>
        </tpls>
      </n>
      <n v="5.7285942066197866E-2" in="1" bc="00B4F0FF" fc="00008000">
        <tpls c="5">
          <tpl fld="1" item="21"/>
          <tpl fld="4" item="19"/>
          <tpl fld="2" item="1"/>
          <tpl fld="7" item="0"/>
          <tpl hier="51" item="4294967295"/>
        </tpls>
      </n>
      <n v="-571" in="0" bc="00B4F0FF" fc="00000080">
        <tpls c="5">
          <tpl fld="1" item="19"/>
          <tpl fld="4" item="121"/>
          <tpl fld="2" item="1"/>
          <tpl fld="7" item="1"/>
          <tpl hier="51" item="4294967295"/>
        </tpls>
      </n>
      <n v="22415874" in="0" bc="00B4F0FF" fc="00008000">
        <tpls c="5">
          <tpl fld="1" item="4"/>
          <tpl fld="4" item="121"/>
          <tpl fld="2" item="1"/>
          <tpl fld="7" item="1"/>
          <tpl hier="51" item="4294967295"/>
        </tpls>
      </n>
      <n v="105179" in="0" bc="00B4F0FF" fc="00008000">
        <tpls c="5">
          <tpl fld="1" item="19"/>
          <tpl fld="4" item="142"/>
          <tpl fld="2" item="1"/>
          <tpl fld="7" item="1"/>
          <tpl hier="51" item="4294967295"/>
        </tpls>
      </n>
      <n v="120818592" in="0" bc="00B4F0FF" fc="00008000">
        <tpls c="5">
          <tpl fld="1" item="4"/>
          <tpl fld="4" item="142"/>
          <tpl fld="2" item="1"/>
          <tpl fld="7" item="1"/>
          <tpl hier="51" item="4294967295"/>
        </tpls>
      </n>
      <n v="109029" in="0" bc="00B4F0FF" fc="00008000">
        <tpls c="5">
          <tpl fld="1" item="19"/>
          <tpl fld="4" item="144"/>
          <tpl fld="2" item="1"/>
          <tpl fld="7" item="1"/>
          <tpl hier="51" item="4294967295"/>
        </tpls>
      </n>
      <n v="90142566" in="0" bc="00B4F0FF" fc="00008000">
        <tpls c="5">
          <tpl fld="1" item="4"/>
          <tpl fld="4" item="144"/>
          <tpl fld="2" item="1"/>
          <tpl fld="7" item="1"/>
          <tpl hier="51" item="4294967295"/>
        </tpls>
      </n>
      <n v="232318" in="0" bc="00B4F0FF" fc="00008000">
        <tpls c="5">
          <tpl fld="1" item="19"/>
          <tpl fld="4" item="4"/>
          <tpl fld="2" item="1"/>
          <tpl fld="7" item="1"/>
          <tpl hier="51" item="4294967295"/>
        </tpls>
      </n>
      <n v="38319348" in="0" bc="00B4F0FF" fc="00008000">
        <tpls c="5">
          <tpl fld="1" item="4"/>
          <tpl fld="4" item="4"/>
          <tpl fld="2" item="1"/>
          <tpl fld="7" item="1"/>
          <tpl hier="51" item="4294967295"/>
        </tpls>
      </n>
      <n v="-126" in="0" bc="00B4F0FF" fc="00000080">
        <tpls c="5">
          <tpl fld="1" item="19"/>
          <tpl fld="13" item="13"/>
          <tpl fld="2" item="1"/>
          <tpl fld="7" item="1"/>
          <tpl hier="51" item="4294967295"/>
        </tpls>
      </n>
      <n v="127359494" in="0" bc="00B4F0FF" fc="00008000">
        <tpls c="5">
          <tpl fld="1" item="4"/>
          <tpl fld="13" item="13"/>
          <tpl fld="2" item="1"/>
          <tpl fld="7" item="1"/>
          <tpl hier="51" item="4294967295"/>
        </tpls>
      </n>
      <n v="147880" in="0" bc="00B4F0FF" fc="00008000">
        <tpls c="5">
          <tpl fld="1" item="19"/>
          <tpl fld="4" item="86"/>
          <tpl fld="2" item="1"/>
          <tpl fld="7" item="1"/>
          <tpl hier="51" item="4294967295"/>
        </tpls>
      </n>
      <n v="52849967" in="0" bc="00B4F0FF" fc="00008000">
        <tpls c="5">
          <tpl fld="1" item="4"/>
          <tpl fld="4" item="86"/>
          <tpl fld="2" item="1"/>
          <tpl fld="7" item="1"/>
          <tpl hier="51" item="4294967295"/>
        </tpls>
      </n>
      <n v="-10555" in="0" bc="00B4F0FF" fc="00000080">
        <tpls c="5">
          <tpl fld="1" item="19"/>
          <tpl fld="13" item="27"/>
          <tpl fld="2" item="1"/>
          <tpl fld="7" item="1"/>
          <tpl hier="51" item="4294967295"/>
        </tpls>
      </n>
      <n v="54307667" in="0" bc="00B4F0FF" fc="00008000">
        <tpls c="5">
          <tpl fld="1" item="4"/>
          <tpl fld="13" item="27"/>
          <tpl fld="2" item="1"/>
          <tpl fld="7" item="1"/>
          <tpl hier="51" item="4294967295"/>
        </tpls>
      </n>
      <n v="0.19466393026754147" in="2" bc="00B4F0FF" fc="00008000">
        <tpls c="5">
          <tpl fld="1" item="8"/>
          <tpl fld="6" item="6"/>
          <tpl fld="2" item="1"/>
          <tpl fld="7" item="0"/>
          <tpl hier="51" item="4294967295"/>
        </tpls>
      </n>
      <n v="0.36293425661892659" in="2" bc="00B4F0FF" fc="00008000">
        <tpls c="5">
          <tpl fld="1" item="8"/>
          <tpl fld="4" item="74"/>
          <tpl fld="2" item="1"/>
          <tpl fld="7" item="0"/>
          <tpl hier="51" item="4294967295"/>
        </tpls>
      </n>
      <m in="0" fc="00404040">
        <tpls c="5">
          <tpl fld="9" item="1"/>
          <tpl fld="4" item="20"/>
          <tpl fld="2" item="1"/>
          <tpl fld="7" item="0"/>
          <tpl hier="51" item="4294967295"/>
        </tpls>
      </m>
      <n v="19937227.399999999" in="0" bc="00B4F0FF" fc="00008000">
        <tpls c="5">
          <tpl fld="1" item="20"/>
          <tpl fld="4" item="20"/>
          <tpl fld="2" item="1"/>
          <tpl fld="7" item="0"/>
          <tpl hier="51" item="4294967295"/>
        </tpls>
      </n>
      <n v="0.11069703485158415" in="1" bc="00B4F0FF" fc="00008000">
        <tpls c="5">
          <tpl fld="1" item="21"/>
          <tpl fld="4" item="21"/>
          <tpl fld="2" item="1"/>
          <tpl fld="7" item="0"/>
          <tpl hier="51" item="4294967295"/>
        </tpls>
      </n>
      <n v="1.7264157942820706E-2" in="1" bc="00B4F0FF" fc="00008000">
        <tpls c="5">
          <tpl fld="1" item="24"/>
          <tpl fld="4" item="83"/>
          <tpl fld="2" item="1"/>
          <tpl fld="7" item="0"/>
          <tpl hier="51" item="4294967295"/>
        </tpls>
      </n>
      <n v="650945975" in="0" bc="00B4F0FF" fc="00008000">
        <tpls c="5">
          <tpl fld="1" item="4"/>
          <tpl fld="4" item="83"/>
          <tpl fld="2" item="1"/>
          <tpl fld="7" item="0"/>
          <tpl hier="51" item="4294967295"/>
        </tpls>
      </n>
      <m in="0" fc="00404040">
        <tpls c="5">
          <tpl fld="9" item="2"/>
          <tpl fld="4" item="56"/>
          <tpl fld="2" item="1"/>
          <tpl fld="7" item="0"/>
          <tpl hier="51" item="4294967295"/>
        </tpls>
      </m>
      <n v="54276794.549999997" in="0" bc="00B4F0FF" fc="00008000">
        <tpls c="5">
          <tpl fld="1" item="20"/>
          <tpl fld="4" item="56"/>
          <tpl fld="2" item="1"/>
          <tpl fld="7" item="0"/>
          <tpl hier="51" item="4294967295"/>
        </tpls>
      </n>
      <m in="0" fc="00404040">
        <tpls c="5">
          <tpl fld="15" item="0"/>
          <tpl fld="4" item="94"/>
          <tpl fld="2" item="1"/>
          <tpl fld="7" item="1"/>
          <tpl hier="51" item="4294967295"/>
        </tpls>
      </m>
      <n v="787453" in="0" bc="00B4F0FF" fc="00008000">
        <tpls c="5">
          <tpl fld="1" item="13"/>
          <tpl fld="4" item="94"/>
          <tpl fld="2" item="1"/>
          <tpl fld="7" item="1"/>
          <tpl hier="51" item="4294967295"/>
        </tpls>
      </n>
      <n v="0.15181499134027499" bc="00B4F0FF" fc="00008000">
        <tpls c="5">
          <tpl fld="1" item="27"/>
          <tpl fld="4" item="23"/>
          <tpl fld="2" item="1"/>
          <tpl fld="7" item="0"/>
          <tpl hier="51" item="4294967295"/>
        </tpls>
      </n>
      <m in="0" fc="00404040">
        <tpls c="5">
          <tpl fld="9" item="2"/>
          <tpl fld="3" item="1"/>
          <tpl fld="2" item="1"/>
          <tpl fld="7" item="0"/>
          <tpl hier="51" item="4294967295"/>
        </tpls>
      </m>
      <m in="0" bc="00B4F0FF" fc="00404040">
        <tpls c="5">
          <tpl fld="1" item="20"/>
          <tpl fld="3" item="1"/>
          <tpl fld="2" item="1"/>
          <tpl fld="7" item="0"/>
          <tpl hier="51" item="4294967295"/>
        </tpls>
      </m>
      <n v="9.7555428337047834E-2" bc="00B4F0FF" fc="00008000">
        <tpls c="5">
          <tpl fld="1" item="22"/>
          <tpl fld="6" item="5"/>
          <tpl fld="2" item="1"/>
          <tpl fld="7" item="0"/>
          <tpl hier="51" item="4294967295"/>
        </tpls>
      </n>
      <m in="0" fc="00404040">
        <tpls c="5">
          <tpl fld="9" item="1"/>
          <tpl fld="4" item="112"/>
          <tpl fld="2" item="1"/>
          <tpl fld="7" item="0"/>
          <tpl hier="51" item="4294967295"/>
        </tpls>
      </m>
      <m in="0" fc="00404040">
        <tpls c="5">
          <tpl fld="9" item="1"/>
          <tpl fld="4" item="127"/>
          <tpl fld="2" item="1"/>
          <tpl fld="7" item="0"/>
          <tpl hier="51" item="4294967295"/>
        </tpls>
      </m>
      <n v="5509172.04" in="0" bc="00B4F0FF" fc="00008000">
        <tpls c="5">
          <tpl fld="1" item="20"/>
          <tpl fld="4" item="127"/>
          <tpl fld="2" item="1"/>
          <tpl fld="7" item="0"/>
          <tpl hier="51" item="4294967295"/>
        </tpls>
      </n>
      <m in="0" fc="00404040">
        <tpls c="5">
          <tpl fld="9" item="1"/>
          <tpl fld="4" item="157"/>
          <tpl fld="2" item="1"/>
          <tpl fld="7" item="0"/>
          <tpl hier="51" item="4294967295"/>
        </tpls>
      </m>
      <n v="8933290.5399999991" in="0" bc="00B4F0FF" fc="00008000">
        <tpls c="5">
          <tpl fld="1" item="20"/>
          <tpl fld="4" item="157"/>
          <tpl fld="2" item="1"/>
          <tpl fld="7" item="0"/>
          <tpl hier="51" item="4294967295"/>
        </tpls>
      </n>
      <n v="2082.526175" in="3" bc="00B4F0FF" fc="00008000">
        <tpls c="6">
          <tpl fld="1" item="3"/>
          <tpl fld="4" item="95"/>
          <tpl fld="2" item="1"/>
          <tpl fld="23" item="0"/>
          <tpl fld="7" item="0"/>
          <tpl hier="51" item="4294967295"/>
        </tpls>
      </n>
      <n v="0.32668718587287798" bc="00B4F0FF" fc="00008000">
        <tpls c="5">
          <tpl fld="1" item="22"/>
          <tpl fld="4" item="142"/>
          <tpl fld="2" item="1"/>
          <tpl fld="7" item="0"/>
          <tpl hier="51" item="4294967295"/>
        </tpls>
      </n>
      <n v="4.6502369353777419E-2" bc="00B4F0FF" fc="00008000">
        <tpls c="5">
          <tpl fld="1" item="22"/>
          <tpl fld="13" item="7"/>
          <tpl fld="2" item="1"/>
          <tpl fld="7" item="0"/>
          <tpl hier="51" item="4294967295"/>
        </tpls>
      </n>
      <n v="0.24544661534284559" bc="00B4F0FF" fc="00008000">
        <tpls c="5">
          <tpl fld="1" item="22"/>
          <tpl fld="4" item="115"/>
          <tpl fld="2" item="1"/>
          <tpl fld="7" item="0"/>
          <tpl hier="51" item="4294967295"/>
        </tpls>
      </n>
      <n v="0.18004511797303155" bc="00B4F0FF" fc="00008000">
        <tpls c="5">
          <tpl fld="1" item="22"/>
          <tpl fld="4" item="66"/>
          <tpl fld="2" item="1"/>
          <tpl fld="7" item="0"/>
          <tpl hier="51" item="4294967295"/>
        </tpls>
      </n>
      <n v="0.12613811932366673" bc="00B4F0FF" fc="00008000">
        <tpls c="5">
          <tpl fld="1" item="22"/>
          <tpl fld="4" item="60"/>
          <tpl fld="2" item="1"/>
          <tpl fld="7" item="0"/>
          <tpl hier="51" item="4294967295"/>
        </tpls>
      </n>
      <n v="0.1371862470261038" bc="00B4F0FF" fc="00008000">
        <tpls c="5">
          <tpl fld="1" item="22"/>
          <tpl fld="13" item="17"/>
          <tpl fld="2" item="1"/>
          <tpl fld="7" item="0"/>
          <tpl hier="51" item="4294967295"/>
        </tpls>
      </n>
      <n v="4.7085537276195327E-2" bc="00B4F0FF" fc="00008000">
        <tpls c="5">
          <tpl fld="1" item="22"/>
          <tpl fld="4" item="31"/>
          <tpl fld="2" item="1"/>
          <tpl fld="7" item="0"/>
          <tpl hier="51" item="4294967295"/>
        </tpls>
      </n>
      <n v="0.26203973152763554" bc="00B4F0FF" fc="00008000">
        <tpls c="5">
          <tpl fld="1" item="22"/>
          <tpl fld="4" item="78"/>
          <tpl fld="2" item="1"/>
          <tpl fld="7" item="0"/>
          <tpl hier="51" item="4294967295"/>
        </tpls>
      </n>
      <n v="0.65612796592340261" bc="00B4F0FF" fc="00008000">
        <tpls c="5">
          <tpl fld="1" item="22"/>
          <tpl fld="4" item="122"/>
          <tpl fld="2" item="1"/>
          <tpl fld="7" item="0"/>
          <tpl hier="51" item="4294967295"/>
        </tpls>
      </n>
      <n v="0.24252734955587399" bc="00B4F0FF" fc="00008000">
        <tpls c="5">
          <tpl fld="1" item="22"/>
          <tpl fld="2" item="1"/>
          <tpl fld="7" item="0"/>
          <tpl hier="51" item="4294967295"/>
          <tpl fld="10" item="0"/>
        </tpls>
      </n>
      <n v="185759" in="0" bc="00B4F0FF" fc="00008000">
        <tpls c="5">
          <tpl fld="1" item="19"/>
          <tpl fld="4" item="104"/>
          <tpl fld="2" item="1"/>
          <tpl fld="7" item="1"/>
          <tpl hier="51" item="4294967295"/>
        </tpls>
      </n>
      <n v="82060209" in="0" bc="00B4F0FF" fc="00008000">
        <tpls c="5">
          <tpl fld="1" item="4"/>
          <tpl fld="4" item="104"/>
          <tpl fld="2" item="1"/>
          <tpl fld="7" item="1"/>
          <tpl hier="51" item="4294967295"/>
        </tpls>
      </n>
      <n v="2.6086528342802832E-2" bc="00B4F0FF" fc="00008000">
        <tpls c="5">
          <tpl fld="1" item="26"/>
          <tpl fld="4" item="128"/>
          <tpl fld="2" item="1"/>
          <tpl fld="7" item="0"/>
          <tpl hier="51" item="4294967295"/>
        </tpls>
      </n>
      <n v="0.10461688365578536" in="1" bc="00B4F0FF" fc="00008000">
        <tpls c="5">
          <tpl fld="1" item="21"/>
          <tpl fld="4" item="128"/>
          <tpl fld="2" item="1"/>
          <tpl fld="7" item="0"/>
          <tpl hier="51" item="4294967295"/>
        </tpls>
      </n>
      <n v="0.46800465927502422" in="0" bc="00B4F0FF" fc="00008000">
        <tpls c="5">
          <tpl fld="1" item="7"/>
          <tpl fld="4" item="129"/>
          <tpl fld="2" item="1"/>
          <tpl fld="7" item="0"/>
          <tpl hier="51" item="4294967295"/>
        </tpls>
      </n>
      <n v="9.5804294831111178E-2" in="1" bc="00B4F0FF" fc="00008000">
        <tpls c="5">
          <tpl fld="1" item="21"/>
          <tpl fld="4" item="151"/>
          <tpl fld="2" item="1"/>
          <tpl fld="7" item="0"/>
          <tpl hier="51" item="4294967295"/>
        </tpls>
      </n>
      <n v="0.1346365000993722" in="1" bc="00B4F0FF" fc="00008000">
        <tpls c="5">
          <tpl fld="1" item="21"/>
          <tpl fld="4" item="135"/>
          <tpl fld="2" item="1"/>
          <tpl fld="7" item="0"/>
          <tpl hier="51" item="4294967295"/>
        </tpls>
      </n>
      <n v="7.3537269682318912E-2" in="1" bc="00B4F0FF" fc="00008000">
        <tpls c="5">
          <tpl fld="1" item="21"/>
          <tpl fld="4" item="146"/>
          <tpl fld="2" item="1"/>
          <tpl fld="7" item="0"/>
          <tpl hier="51" item="4294967295"/>
        </tpls>
      </n>
      <n v="386.104266" in="3" bc="00B4F0FF" fc="00008000">
        <tpls c="6">
          <tpl fld="1" item="3"/>
          <tpl fld="4" item="130"/>
          <tpl fld="2" item="1"/>
          <tpl fld="23" item="0"/>
          <tpl fld="7" item="0"/>
          <tpl hier="51" item="4294967295"/>
        </tpls>
      </n>
      <n v="0.11873639534579603" bc="00B4F0FF" fc="00008000">
        <tpls c="5">
          <tpl fld="1" item="27"/>
          <tpl fld="4" item="104"/>
          <tpl fld="2" item="1"/>
          <tpl fld="7" item="0"/>
          <tpl hier="51" item="4294967295"/>
        </tpls>
      </n>
      <n v="0.21338143997080039" bc="00B4F0FF" fc="00008000">
        <tpls c="5">
          <tpl fld="1" item="27"/>
          <tpl fld="4" item="45"/>
          <tpl fld="2" item="1"/>
          <tpl fld="7" item="0"/>
          <tpl hier="51" item="4294967295"/>
        </tpls>
      </n>
      <n v="0.14864059018669976" bc="00B4F0FF" fc="00008000">
        <tpls c="5">
          <tpl fld="1" item="27"/>
          <tpl fld="4" item="124"/>
          <tpl fld="2" item="1"/>
          <tpl fld="7" item="0"/>
          <tpl hier="51" item="4294967295"/>
        </tpls>
      </n>
      <n v="0.18809117841528067" bc="00B4F0FF" fc="00008000">
        <tpls c="5">
          <tpl fld="1" item="27"/>
          <tpl fld="4" item="80"/>
          <tpl fld="2" item="1"/>
          <tpl fld="7" item="0"/>
          <tpl hier="51" item="4294967295"/>
        </tpls>
      </n>
      <n v="0.1255474245575072" bc="00B4F0FF" fc="00008000">
        <tpls c="5">
          <tpl fld="1" item="27"/>
          <tpl fld="4" item="89"/>
          <tpl fld="2" item="1"/>
          <tpl fld="7" item="0"/>
          <tpl hier="51" item="4294967295"/>
        </tpls>
      </n>
      <n v="0.17976121435735218" bc="00B4F0FF" fc="00008000">
        <tpls c="5">
          <tpl fld="1" item="27"/>
          <tpl fld="4" item="92"/>
          <tpl fld="2" item="1"/>
          <tpl fld="7" item="0"/>
          <tpl hier="51" item="4294967295"/>
        </tpls>
      </n>
      <n v="0.23869631850422715" bc="00B4F0FF" fc="00008000">
        <tpls c="5">
          <tpl fld="1" item="27"/>
          <tpl fld="4" item="48"/>
          <tpl fld="2" item="1"/>
          <tpl fld="7" item="0"/>
          <tpl hier="51" item="4294967295"/>
        </tpls>
      </n>
      <n v="0.1265795094751189" bc="00B4F0FF" fc="00008000">
        <tpls c="5">
          <tpl fld="1" item="27"/>
          <tpl fld="4" item="141"/>
          <tpl fld="2" item="1"/>
          <tpl fld="7" item="0"/>
          <tpl hier="51" item="4294967295"/>
        </tpls>
      </n>
      <n v="0.18359035530479284" bc="00B4F0FF" fc="00008000">
        <tpls c="5">
          <tpl fld="1" item="27"/>
          <tpl fld="4" item="102"/>
          <tpl fld="2" item="1"/>
          <tpl fld="7" item="0"/>
          <tpl hier="51" item="4294967295"/>
        </tpls>
      </n>
      <n v="0.10954051433629901" bc="00B4F0FF" fc="00008000">
        <tpls c="5">
          <tpl fld="1" item="27"/>
          <tpl fld="13" item="31"/>
          <tpl fld="2" item="1"/>
          <tpl fld="7" item="0"/>
          <tpl hier="51" item="4294967295"/>
        </tpls>
      </n>
      <n v="0.18764766416685077" bc="00B4F0FF" fc="00008000">
        <tpls c="5">
          <tpl fld="1" item="27"/>
          <tpl fld="4" item="156"/>
          <tpl fld="2" item="1"/>
          <tpl fld="7" item="0"/>
          <tpl hier="51" item="4294967295"/>
        </tpls>
      </n>
      <n v="0.11466443586153421" bc="00B4F0FF" fc="00008000">
        <tpls c="5">
          <tpl fld="1" item="27"/>
          <tpl fld="13" item="20"/>
          <tpl fld="2" item="1"/>
          <tpl fld="7" item="0"/>
          <tpl hier="51" item="4294967295"/>
        </tpls>
      </n>
      <n v="8.9567935453366582E-2" bc="00B4F0FF" fc="00008000">
        <tpls c="5">
          <tpl fld="1" item="27"/>
          <tpl fld="2" item="1"/>
          <tpl fld="7" item="0"/>
          <tpl hier="51" item="4294967295"/>
          <tpl fld="10" item="0"/>
        </tpls>
      </n>
      <m in="0" fc="00404040">
        <tpls c="5">
          <tpl fld="9" item="1"/>
          <tpl fld="4" item="118"/>
          <tpl fld="2" item="1"/>
          <tpl fld="7" item="0"/>
          <tpl hier="51" item="4294967295"/>
        </tpls>
      </m>
      <n v="73.829592000000005" in="3" bc="00B4F0FF" fc="00008000">
        <tpls c="6">
          <tpl fld="1" item="3"/>
          <tpl fld="4" item="113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113"/>
          <tpl fld="2" item="1"/>
          <tpl fld="7" item="0"/>
          <tpl hier="51" item="4294967295"/>
        </tpls>
      </m>
      <n v="20302734.18" in="0" bc="00B4F0FF" fc="00008000">
        <tpls c="5">
          <tpl fld="1" item="20"/>
          <tpl fld="4" item="113"/>
          <tpl fld="2" item="1"/>
          <tpl fld="7" item="0"/>
          <tpl hier="51" item="4294967295"/>
        </tpls>
      </n>
      <n v="78718147" in="0" bc="00B4F0FF" fc="00008000">
        <tpls c="5">
          <tpl fld="1" item="4"/>
          <tpl fld="13" item="21"/>
          <tpl fld="2" item="1"/>
          <tpl fld="7" item="0"/>
          <tpl hier="51" item="4294967295"/>
        </tpls>
      </n>
      <n v="1.9173778075760935E-2" in="1" bc="00B4F0FF" fc="00008000">
        <tpls c="5">
          <tpl fld="1" item="24"/>
          <tpl fld="4" item="131"/>
          <tpl fld="2" item="1"/>
          <tpl fld="7" item="0"/>
          <tpl hier="51" item="4294967295"/>
        </tpls>
      </n>
      <n v="0.22411763606187354" bc="00B4F0FF" fc="00008000">
        <tpls c="5">
          <tpl fld="1" item="22"/>
          <tpl fld="4" item="131"/>
          <tpl fld="2" item="1"/>
          <tpl fld="7" item="0"/>
          <tpl hier="51" item="4294967295"/>
        </tpls>
      </n>
      <n v="0.38418274666938174" in="2" bc="00B4F0FF" fc="00008000">
        <tpls c="5">
          <tpl fld="1" item="8"/>
          <tpl fld="4" item="136"/>
          <tpl fld="2" item="1"/>
          <tpl fld="7" item="0"/>
          <tpl hier="51" item="4294967295"/>
        </tpls>
      </n>
      <n v="0.23119737088660508" bc="00B4F0FF" fc="00008000">
        <tpls c="5">
          <tpl fld="1" item="22"/>
          <tpl fld="4" item="136"/>
          <tpl fld="2" item="1"/>
          <tpl fld="7" item="0"/>
          <tpl hier="51" item="4294967295"/>
        </tpls>
      </n>
      <n v="0.27330441075801432" bc="00B4F0FF" fc="00008000">
        <tpls c="5">
          <tpl fld="1" item="22"/>
          <tpl fld="4" item="119"/>
          <tpl fld="2" item="1"/>
          <tpl fld="7" item="0"/>
          <tpl hier="51" item="4294967295"/>
        </tpls>
      </n>
      <n v="5.1436638626536225E-2" in="1" bc="00B4F0FF" fc="00008000">
        <tpls c="5">
          <tpl fld="1" item="21"/>
          <tpl fld="4" item="137"/>
          <tpl fld="2" item="1"/>
          <tpl fld="7" item="0"/>
          <tpl hier="51" item="4294967295"/>
        </tpls>
      </n>
      <n v="710904865.0430665" in="0" fc="00008000">
        <tpls c="5">
          <tpl fld="15" item="0"/>
          <tpl fld="5" item="1"/>
          <tpl fld="2" item="1"/>
          <tpl fld="7" item="1"/>
          <tpl hier="51" item="4294967295"/>
        </tpls>
      </n>
      <n v="2945191027.7400002" in="0" bc="00B4F0FF" fc="00008000">
        <tpls c="5">
          <tpl fld="1" item="13"/>
          <tpl fld="5" item="1"/>
          <tpl fld="2" item="1"/>
          <tpl fld="7" item="1"/>
          <tpl hier="51" item="4294967295"/>
        </tpls>
      </n>
      <n v="0.52948768500451182" in="0" bc="00B4F0FF" fc="00008000">
        <tpls c="5">
          <tpl fld="1" item="7"/>
          <tpl fld="13" item="11"/>
          <tpl fld="2" item="1"/>
          <tpl fld="7" item="0"/>
          <tpl hier="51" item="4294967295"/>
        </tpls>
      </n>
      <n v="1.7793321097603881E-2" bc="00B4F0FF" fc="00008000">
        <tpls c="5">
          <tpl fld="1" item="26"/>
          <tpl fld="4" item="89"/>
          <tpl fld="2" item="1"/>
          <tpl fld="7" item="0"/>
          <tpl hier="51" item="4294967295"/>
        </tpls>
      </n>
      <n v="0.59001045954893927" in="2" bc="00B4F0FF" fc="00008000">
        <tpls c="5">
          <tpl fld="1" item="9"/>
          <tpl fld="4" item="36"/>
          <tpl fld="2" item="1"/>
          <tpl fld="7" item="0"/>
          <tpl hier="51" item="4294967295"/>
        </tpls>
      </n>
      <n v="9.6040482856681059E-3" bc="00B4F0FF" fc="00008000">
        <tpls c="5">
          <tpl fld="1" item="26"/>
          <tpl fld="4" item="107"/>
          <tpl fld="2" item="1"/>
          <tpl fld="7" item="0"/>
          <tpl hier="51" item="4294967295"/>
        </tpls>
      </n>
      <m in="0" fc="00404040">
        <tpls c="5">
          <tpl fld="9" item="2"/>
          <tpl fld="4" item="142"/>
          <tpl fld="2" item="1"/>
          <tpl fld="7" item="0"/>
          <tpl hier="51" item="4294967295"/>
        </tpls>
      </m>
      <n v="35189755.210000001" in="0" bc="00B4F0FF" fc="00008000">
        <tpls c="5">
          <tpl fld="1" item="20"/>
          <tpl fld="4" item="142"/>
          <tpl fld="2" item="1"/>
          <tpl fld="7" item="0"/>
          <tpl hier="51" item="4294967295"/>
        </tpls>
      </n>
      <n v="0.20142886401336196" in="2" bc="00B4F0FF" fc="00008000">
        <tpls c="5">
          <tpl fld="1" item="9"/>
          <tpl fld="8" item="3"/>
          <tpl fld="2" item="1"/>
          <tpl fld="7" item="0"/>
          <tpl hier="51" item="4294967295"/>
        </tpls>
      </n>
      <n v="0.58479987856094717" in="0" bc="00B4F0FF" fc="00008000">
        <tpls c="5">
          <tpl fld="1" item="7"/>
          <tpl fld="13" item="1"/>
          <tpl fld="2" item="1"/>
          <tpl fld="7" item="0"/>
          <tpl hier="51" item="4294967295"/>
        </tpls>
      </n>
      <n v="0.63632786460208246" in="2" bc="00B4F0FF" fc="00008000">
        <tpls c="5">
          <tpl fld="1" item="9"/>
          <tpl fld="4" item="62"/>
          <tpl fld="2" item="1"/>
          <tpl fld="7" item="0"/>
          <tpl hier="51" item="4294967295"/>
        </tpls>
      </n>
      <n v="0.35476894850977514" in="2" bc="00B4F0FF" fc="00008000">
        <tpls c="5">
          <tpl fld="1" item="9"/>
          <tpl fld="4" item="29"/>
          <tpl fld="2" item="1"/>
          <tpl fld="7" item="0"/>
          <tpl hier="51" item="4294967295"/>
        </tpls>
      </n>
      <n v="1.2840442764958633E-2" in="1" bc="00B4F0FF" fc="00008000">
        <tpls c="5">
          <tpl fld="1" item="24"/>
          <tpl fld="4" item="75"/>
          <tpl fld="2" item="1"/>
          <tpl fld="7" item="0"/>
          <tpl hier="51" item="4294967295"/>
        </tpls>
      </n>
      <m in="0" fc="00404040">
        <tpls c="5">
          <tpl fld="9" item="0"/>
          <tpl fld="4" item="0"/>
          <tpl fld="2" item="1"/>
          <tpl fld="7" item="1"/>
          <tpl hier="51" item="4294967295"/>
        </tpls>
      </m>
      <n v="194.338877" in="3" bc="00B4F0FF" fc="00008000">
        <tpls c="6">
          <tpl fld="1" item="3"/>
          <tpl fld="4" item="107"/>
          <tpl fld="2" item="1"/>
          <tpl fld="23" item="0"/>
          <tpl fld="7" item="0"/>
          <tpl hier="51" item="4294967295"/>
        </tpls>
      </n>
      <n v="2.831731437768251E-3" bc="00B4F0FF" fc="00008000">
        <tpls c="5">
          <tpl fld="1" item="26"/>
          <tpl fld="4" item="28"/>
          <tpl fld="2" item="1"/>
          <tpl fld="7" item="0"/>
          <tpl hier="51" item="4294967295"/>
        </tpls>
      </n>
      <n v="218496" in="0" bc="00B4F0FF" fc="00008000">
        <tpls c="5">
          <tpl fld="1" item="19"/>
          <tpl fld="4" item="38"/>
          <tpl fld="2" item="1"/>
          <tpl fld="7" item="1"/>
          <tpl hier="51" item="4294967295"/>
        </tpls>
      </n>
      <n v="98251860" in="0" bc="00B4F0FF" fc="00008000">
        <tpls c="5">
          <tpl fld="1" item="4"/>
          <tpl fld="4" item="38"/>
          <tpl fld="2" item="1"/>
          <tpl fld="7" item="1"/>
          <tpl hier="51" item="4294967295"/>
        </tpls>
      </n>
      <m in="0" bc="00B4F0FF" fc="00404040">
        <tpls c="5">
          <tpl fld="1" item="5"/>
          <tpl fld="4" item="120"/>
          <tpl fld="2" item="1"/>
          <tpl fld="7" item="0"/>
          <tpl hier="51" item="4294967295"/>
        </tpls>
      </m>
      <m in="0" fc="00404040">
        <tpls c="5">
          <tpl fld="9" item="2"/>
          <tpl fld="4" item="139"/>
          <tpl fld="2" item="1"/>
          <tpl fld="7" item="0"/>
          <tpl hier="51" item="4294967295"/>
        </tpls>
      </m>
      <n v="32102279.41" in="0" bc="00B4F0FF" fc="00008000">
        <tpls c="5">
          <tpl fld="1" item="20"/>
          <tpl fld="4" item="139"/>
          <tpl fld="2" item="1"/>
          <tpl fld="7" item="0"/>
          <tpl hier="51" item="4294967295"/>
        </tpls>
      </n>
      <n v="106.791932" in="3" bc="00B4F0FF" fc="00008000">
        <tpls c="6">
          <tpl fld="1" item="3"/>
          <tpl fld="4" item="57"/>
          <tpl fld="2" item="1"/>
          <tpl fld="23" item="0"/>
          <tpl fld="7" item="0"/>
          <tpl hier="51" item="4294967295"/>
        </tpls>
      </n>
      <n v="69462993" in="0" bc="00B4F0FF" fc="00008000">
        <tpls c="5">
          <tpl fld="1" item="5"/>
          <tpl fld="4" item="80"/>
          <tpl fld="2" item="1"/>
          <tpl fld="7" item="0"/>
          <tpl hier="51" item="4294967295"/>
        </tpls>
      </n>
      <n v="65.317491000000004" in="3" bc="00B4F0FF" fc="00008000">
        <tpls c="6">
          <tpl fld="1" item="3"/>
          <tpl fld="4" item="117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13" item="3"/>
          <tpl fld="2" item="1"/>
          <tpl fld="7" item="1"/>
          <tpl hier="51" item="4294967295"/>
        </tpls>
      </m>
      <n v="35904199" in="0" bc="00B4F0FF" fc="00008000">
        <tpls c="5">
          <tpl fld="1" item="5"/>
          <tpl fld="4" item="31"/>
          <tpl fld="2" item="1"/>
          <tpl fld="7" item="0"/>
          <tpl hier="51" item="4294967295"/>
        </tpls>
      </n>
      <n v="207784773" in="0" bc="00B4F0FF" fc="00008000">
        <tpls c="5">
          <tpl fld="1" item="5"/>
          <tpl fld="13" item="4"/>
          <tpl fld="2" item="1"/>
          <tpl fld="7" item="0"/>
          <tpl hier="51" item="4294967295"/>
        </tpls>
      </n>
      <n v="115287.56245300001" in="3" bc="00B4F0FF" fc="00008000">
        <tpls c="6">
          <tpl fld="1" item="3"/>
          <tpl fld="6" item="16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67"/>
          <tpl fld="2" item="1"/>
          <tpl fld="7" item="1"/>
          <tpl hier="51" item="4294967295"/>
        </tpls>
      </m>
      <n v="3345388" in="0" bc="00B4F0FF" fc="00008000">
        <tpls c="5">
          <tpl fld="1" item="13"/>
          <tpl fld="4" item="67"/>
          <tpl fld="2" item="1"/>
          <tpl fld="7" item="1"/>
          <tpl hier="51" item="4294967295"/>
        </tpls>
      </n>
      <n v="0.20238039234710326" bc="00B4F0FF" fc="00008000">
        <tpls c="5">
          <tpl fld="1" item="27"/>
          <tpl fld="4" item="142"/>
          <tpl fld="2" item="1"/>
          <tpl fld="7" item="0"/>
          <tpl hier="51" item="4294967295"/>
        </tpls>
      </n>
      <n v="0.12842596630779421" bc="00B4F0FF" fc="00008000">
        <tpls c="5">
          <tpl fld="1" item="27"/>
          <tpl fld="4" item="16"/>
          <tpl fld="2" item="1"/>
          <tpl fld="7" item="0"/>
          <tpl hier="51" item="4294967295"/>
        </tpls>
      </n>
      <n v="1.6307155743970948E-2" in="1" bc="00B4F0FF" fc="00008000">
        <tpls c="5">
          <tpl fld="1" item="24"/>
          <tpl fld="4" item="69"/>
          <tpl fld="2" item="1"/>
          <tpl fld="7" item="0"/>
          <tpl hier="51" item="4294967295"/>
        </tpls>
      </n>
      <m in="0" fc="00404040">
        <tpls c="5">
          <tpl fld="9" item="2"/>
          <tpl fld="4" item="123"/>
          <tpl fld="2" item="1"/>
          <tpl fld="7" item="0"/>
          <tpl hier="51" item="4294967295"/>
        </tpls>
      </m>
      <n v="15233607.57" in="0" bc="00B4F0FF" fc="00008000">
        <tpls c="5">
          <tpl fld="1" item="20"/>
          <tpl fld="4" item="123"/>
          <tpl fld="2" item="1"/>
          <tpl fld="7" item="0"/>
          <tpl hier="51" item="4294967295"/>
        </tpls>
      </n>
      <n v="0" bc="00B4F0FF" fc="00404040">
        <tpls c="5">
          <tpl fld="1" item="22"/>
          <tpl fld="13" item="15"/>
          <tpl fld="2" item="1"/>
          <tpl fld="7" item="0"/>
          <tpl hier="51" item="4294967295"/>
        </tpls>
      </n>
      <n v="63.259165000000003" in="3" bc="00B4F0FF" fc="00008000">
        <tpls c="6">
          <tpl fld="1" item="3"/>
          <tpl fld="13" item="2"/>
          <tpl fld="2" item="1"/>
          <tpl fld="23" item="0"/>
          <tpl fld="7" item="0"/>
          <tpl hier="51" item="4294967295"/>
        </tpls>
      </n>
      <n v="0.27769910669687736" in="2" bc="00B4F0FF" fc="00008000">
        <tpls c="5">
          <tpl fld="1" item="8"/>
          <tpl fld="4" item="99"/>
          <tpl fld="2" item="1"/>
          <tpl fld="7" item="0"/>
          <tpl hier="51" item="4294967295"/>
        </tpls>
      </n>
      <n v="0.34140371239270284" in="0" bc="00B4F0FF" fc="00008000">
        <tpls c="5">
          <tpl fld="1" item="7"/>
          <tpl fld="4" item="92"/>
          <tpl fld="2" item="1"/>
          <tpl fld="7" item="0"/>
          <tpl hier="51" item="4294967295"/>
        </tpls>
      </n>
      <m in="0" fc="00404040">
        <tpls c="5">
          <tpl fld="9" item="2"/>
          <tpl fld="4" item="127"/>
          <tpl fld="2" item="1"/>
          <tpl fld="7" item="0"/>
          <tpl hier="51" item="4294967295"/>
        </tpls>
      </m>
      <n v="0.11555271063109571" bc="00B4F0FF" fc="00008000">
        <tpls c="5">
          <tpl fld="1" item="27"/>
          <tpl fld="4" item="79"/>
          <tpl fld="2" item="1"/>
          <tpl fld="7" item="0"/>
          <tpl hier="51" item="4294967295"/>
        </tpls>
      </n>
      <m in="0" fc="00404040">
        <tpls c="5">
          <tpl fld="9" item="2"/>
          <tpl fld="4" item="60"/>
          <tpl fld="2" item="1"/>
          <tpl fld="7" item="0"/>
          <tpl hier="51" item="4294967295"/>
        </tpls>
      </m>
      <m in="0" fc="00404040">
        <tpls c="5">
          <tpl fld="9" item="1"/>
          <tpl fld="4" item="72"/>
          <tpl fld="2" item="1"/>
          <tpl fld="7" item="0"/>
          <tpl hier="51" item="4294967295"/>
        </tpls>
      </m>
      <m in="0" fc="00404040">
        <tpls c="5">
          <tpl fld="9" item="1"/>
          <tpl fld="13" item="2"/>
          <tpl fld="2" item="1"/>
          <tpl fld="7" item="0"/>
          <tpl hier="51" item="4294967295"/>
        </tpls>
      </m>
      <n v="13660434" in="0" bc="00B4F0FF" fc="00008000">
        <tpls c="5">
          <tpl fld="1" item="20"/>
          <tpl fld="13" item="2"/>
          <tpl fld="2" item="1"/>
          <tpl fld="7" item="0"/>
          <tpl hier="51" item="4294967295"/>
        </tpls>
      </n>
      <n v="-3613000" in="0" fc="00000080">
        <tpls c="5">
          <tpl fld="15" item="0"/>
          <tpl fld="6" item="5"/>
          <tpl fld="2" item="1"/>
          <tpl fld="7" item="1"/>
          <tpl hier="51" item="4294967295"/>
        </tpls>
      </n>
      <n v="0.20177358594299788" in="2" bc="00B4F0FF" fc="00008000">
        <tpls c="5">
          <tpl fld="1" item="9"/>
          <tpl fld="6" item="6"/>
          <tpl fld="2" item="1"/>
          <tpl fld="7" item="0"/>
          <tpl hier="51" item="4294967295"/>
        </tpls>
      </n>
      <n v="89427" in="0" bc="00B4F0FF" fc="00008000">
        <tpls c="5">
          <tpl fld="1" item="19"/>
          <tpl fld="4" item="51"/>
          <tpl fld="2" item="1"/>
          <tpl fld="7" item="1"/>
          <tpl hier="51" item="4294967295"/>
        </tpls>
      </n>
      <n v="58812412" in="0" bc="00B4F0FF" fc="00008000">
        <tpls c="5">
          <tpl fld="1" item="4"/>
          <tpl fld="4" item="51"/>
          <tpl fld="2" item="1"/>
          <tpl fld="7" item="1"/>
          <tpl hier="51" item="4294967295"/>
        </tpls>
      </n>
      <n v="1.0721918546310036E-2" bc="00B4F0FF" fc="00008000">
        <tpls c="5">
          <tpl fld="1" item="26"/>
          <tpl fld="4" item="113"/>
          <tpl fld="2" item="1"/>
          <tpl fld="7" item="0"/>
          <tpl hier="51" item="4294967295"/>
        </tpls>
      </n>
      <n v="0.6417135042520945" in="2" bc="00B4F0FF" fc="00008000">
        <tpls c="5">
          <tpl fld="1" item="8"/>
          <tpl fld="4" item="118"/>
          <tpl fld="2" item="1"/>
          <tpl fld="7" item="0"/>
          <tpl hier="51" item="4294967295"/>
        </tpls>
      </n>
      <n v="0.30654909799092017" in="0" bc="00B4F0FF" fc="00008000">
        <tpls c="5">
          <tpl fld="1" item="7"/>
          <tpl fld="4" item="138"/>
          <tpl fld="2" item="1"/>
          <tpl fld="7" item="0"/>
          <tpl hier="51" item="4294967295"/>
        </tpls>
      </n>
      <n v="63.591172" in="3" bc="00B4F0FF" fc="00008000">
        <tpls c="6">
          <tpl fld="1" item="3"/>
          <tpl fld="4" item="86"/>
          <tpl fld="2" item="1"/>
          <tpl fld="23" item="0"/>
          <tpl fld="7" item="0"/>
          <tpl hier="51" item="4294967295"/>
        </tpls>
      </n>
      <n v="1.4699933642314932E-2" in="1" bc="00B4F0FF" fc="00008000">
        <tpls c="5">
          <tpl fld="1" item="24"/>
          <tpl fld="4" item="39"/>
          <tpl fld="2" item="1"/>
          <tpl fld="7" item="0"/>
          <tpl hier="51" item="4294967295"/>
        </tpls>
      </n>
      <n v="1.8968394124957096E-2" in="1" bc="00B4F0FF" fc="00008000">
        <tpls c="5">
          <tpl fld="1" item="24"/>
          <tpl fld="4" item="87"/>
          <tpl fld="2" item="1"/>
          <tpl fld="7" item="0"/>
          <tpl hier="51" item="4294967295"/>
        </tpls>
      </n>
      <n v="0.11994887151635096" bc="00B4F0FF" fc="00008000">
        <tpls c="5">
          <tpl fld="1" item="27"/>
          <tpl fld="4" item="82"/>
          <tpl fld="2" item="1"/>
          <tpl fld="7" item="0"/>
          <tpl hier="51" item="4294967295"/>
        </tpls>
      </n>
      <m in="0" fc="00404040">
        <tpls c="5">
          <tpl fld="9" item="2"/>
          <tpl fld="4" item="57"/>
          <tpl fld="2" item="1"/>
          <tpl fld="7" item="0"/>
          <tpl hier="51" item="4294967295"/>
        </tpls>
      </m>
      <m in="0" fc="00404040">
        <tpls c="5">
          <tpl fld="15" item="0"/>
          <tpl fld="13" item="32"/>
          <tpl fld="2" item="1"/>
          <tpl fld="7" item="1"/>
          <tpl hier="51" item="4294967295"/>
        </tpls>
      </m>
      <n v="1529617" in="0" bc="00B4F0FF" fc="00008000">
        <tpls c="5">
          <tpl fld="1" item="13"/>
          <tpl fld="13" item="32"/>
          <tpl fld="2" item="1"/>
          <tpl fld="7" item="1"/>
          <tpl hier="51" item="4294967295"/>
        </tpls>
      </n>
      <n v="96229827" in="0" bc="00B4F0FF" fc="00008000">
        <tpls c="5">
          <tpl fld="1" item="5"/>
          <tpl fld="13" item="29"/>
          <tpl fld="2" item="1"/>
          <tpl fld="7" item="0"/>
          <tpl hier="51" item="4294967295"/>
        </tpls>
      </n>
      <n v="9.8860830297821251E-2" bc="00B4F0FF" fc="00008000">
        <tpls c="5">
          <tpl fld="1" item="22"/>
          <tpl fld="4" item="135"/>
          <tpl fld="2" item="1"/>
          <tpl fld="7" item="0"/>
          <tpl hier="51" item="4294967295"/>
        </tpls>
      </n>
      <n v="0.46943362842019631" in="2" bc="00B4F0FF" fc="00008000">
        <tpls c="5">
          <tpl fld="1" item="9"/>
          <tpl fld="4" item="146"/>
          <tpl fld="2" item="1"/>
          <tpl fld="7" item="0"/>
          <tpl hier="51" item="4294967295"/>
        </tpls>
      </n>
      <m in="0" fc="00404040">
        <tpls c="5">
          <tpl fld="9" item="2"/>
          <tpl fld="4" item="14"/>
          <tpl fld="2" item="1"/>
          <tpl fld="7" item="0"/>
          <tpl hier="51" item="4294967295"/>
        </tpls>
      </m>
      <n v="4198421.3899999997" in="0" bc="00B4F0FF" fc="00008000">
        <tpls c="5">
          <tpl fld="1" item="20"/>
          <tpl fld="4" item="14"/>
          <tpl fld="2" item="1"/>
          <tpl fld="7" item="0"/>
          <tpl hier="51" item="4294967295"/>
        </tpls>
      </n>
      <m in="0" fc="00404040">
        <tpls c="5">
          <tpl fld="15" item="0"/>
          <tpl fld="4" item="20"/>
          <tpl fld="2" item="1"/>
          <tpl fld="7" item="1"/>
          <tpl hier="51" item="4294967295"/>
        </tpls>
      </m>
      <n v="1175322" in="0" bc="00B4F0FF" fc="00008000">
        <tpls c="5">
          <tpl fld="1" item="13"/>
          <tpl fld="4" item="20"/>
          <tpl fld="2" item="1"/>
          <tpl fld="7" item="1"/>
          <tpl hier="51" item="4294967295"/>
        </tpls>
      </n>
      <m in="0" fc="00404040">
        <tpls c="5">
          <tpl fld="9" item="1"/>
          <tpl fld="13" item="32"/>
          <tpl fld="2" item="1"/>
          <tpl fld="7" item="0"/>
          <tpl hier="51" item="4294967295"/>
        </tpls>
      </m>
      <n v="9797788" in="0" bc="00B4F0FF" fc="00008000">
        <tpls c="5">
          <tpl fld="1" item="20"/>
          <tpl fld="13" item="32"/>
          <tpl fld="2" item="1"/>
          <tpl fld="7" item="0"/>
          <tpl hier="51" item="4294967295"/>
        </tpls>
      </n>
      <n v="0.72780926455487993" in="2" bc="00B4F0FF" fc="00008000">
        <tpls c="5">
          <tpl fld="1" item="8"/>
          <tpl fld="4" item="68"/>
          <tpl fld="2" item="1"/>
          <tpl fld="7" item="0"/>
          <tpl hier="51" item="4294967295"/>
        </tpls>
      </n>
      <m in="0" fc="00404040">
        <tpls c="5">
          <tpl fld="15" item="0"/>
          <tpl fld="4" item="28"/>
          <tpl fld="2" item="1"/>
          <tpl fld="7" item="1"/>
          <tpl hier="51" item="4294967295"/>
        </tpls>
      </m>
      <n v="467179" in="0" bc="00B4F0FF" fc="00008000">
        <tpls c="5">
          <tpl fld="1" item="13"/>
          <tpl fld="4" item="28"/>
          <tpl fld="2" item="1"/>
          <tpl fld="7" item="1"/>
          <tpl hier="51" item="4294967295"/>
        </tpls>
      </n>
      <m in="0" fc="00404040">
        <tpls c="5">
          <tpl fld="9" item="0"/>
          <tpl fld="4" item="111"/>
          <tpl fld="2" item="1"/>
          <tpl fld="7" item="1"/>
          <tpl hier="51" item="4294967295"/>
        </tpls>
      </m>
      <n v="0.18787551798548391" in="2" bc="00B4F0FF" fc="00008000">
        <tpls c="5">
          <tpl fld="1" item="8"/>
          <tpl fld="13" item="11"/>
          <tpl fld="2" item="1"/>
          <tpl fld="7" item="0"/>
          <tpl hier="51" item="4294967295"/>
        </tpls>
      </n>
      <n v="257302166" in="0" bc="00B4F0FF" fc="00008000">
        <tpls c="5">
          <tpl fld="1" item="5"/>
          <tpl fld="4" item="56"/>
          <tpl fld="2" item="1"/>
          <tpl fld="7" item="0"/>
          <tpl hier="51" item="4294967295"/>
        </tpls>
      </n>
      <n v="0.17495145270729145" bc="00B4F0FF" fc="00008000">
        <tpls c="5">
          <tpl fld="1" item="27"/>
          <tpl fld="4" item="62"/>
          <tpl fld="2" item="1"/>
          <tpl fld="7" item="0"/>
          <tpl hier="51" item="4294967295"/>
        </tpls>
      </n>
      <n v="0.24388537692495671" in="2" bc="00B4F0FF" fc="00008000">
        <tpls c="5">
          <tpl fld="1" item="8"/>
          <tpl fld="13" item="8"/>
          <tpl fld="2" item="1"/>
          <tpl fld="7" item="0"/>
          <tpl hier="51" item="4294967295"/>
        </tpls>
      </n>
      <m in="0" fc="00404040">
        <tpls c="5">
          <tpl fld="9" item="0"/>
          <tpl fld="4" item="146"/>
          <tpl fld="2" item="1"/>
          <tpl fld="7" item="1"/>
          <tpl hier="51" item="4294967295"/>
        </tpls>
      </m>
      <n v="1610734" in="0" bc="00B4F0FF" fc="00008000">
        <tpls c="5">
          <tpl fld="1" item="13"/>
          <tpl fld="4" item="146"/>
          <tpl fld="2" item="1"/>
          <tpl fld="7" item="1"/>
          <tpl hier="51" item="4294967295"/>
        </tpls>
      </n>
      <m in="0" fc="00404040">
        <tpls c="5">
          <tpl fld="9" item="1"/>
          <tpl fld="13" item="29"/>
          <tpl fld="2" item="1"/>
          <tpl fld="7" item="0"/>
          <tpl hier="51" item="4294967295"/>
        </tpls>
      </m>
      <n v="10640814" in="0" bc="00B4F0FF" fc="00008000">
        <tpls c="5">
          <tpl fld="1" item="20"/>
          <tpl fld="13" item="29"/>
          <tpl fld="2" item="1"/>
          <tpl fld="7" item="0"/>
          <tpl hier="51" item="4294967295"/>
        </tpls>
      </n>
      <n v="-29750" in="0" bc="00B4F0FF" fc="00000080">
        <tpls c="5">
          <tpl fld="1" item="19"/>
          <tpl fld="4" item="92"/>
          <tpl fld="2" item="1"/>
          <tpl fld="7" item="1"/>
          <tpl hier="51" item="4294967295"/>
        </tpls>
      </n>
      <n v="55013441" in="0" bc="00B4F0FF" fc="00008000">
        <tpls c="5">
          <tpl fld="1" item="4"/>
          <tpl fld="4" item="92"/>
          <tpl fld="2" item="1"/>
          <tpl fld="7" item="1"/>
          <tpl hier="51" item="4294967295"/>
        </tpls>
      </n>
      <n v="3.3761405049790985E-2" bc="00B4F0FF" fc="00008000">
        <tpls c="5">
          <tpl fld="1" item="26"/>
          <tpl fld="4" item="138"/>
          <tpl fld="2" item="1"/>
          <tpl fld="7" item="0"/>
          <tpl hier="51" item="4294967295"/>
        </tpls>
      </n>
      <n v="5.0932556739845623E-3" in="1" bc="00B4F0FF" fc="00008000">
        <tpls c="5">
          <tpl fld="1" item="24"/>
          <tpl fld="6" item="13"/>
          <tpl fld="2" item="1"/>
          <tpl fld="7" item="0"/>
          <tpl hier="51" item="4294967295"/>
        </tpls>
      </n>
      <n v="0.53210085629928772" in="2" bc="00B4F0FF" fc="00008000">
        <tpls c="5">
          <tpl fld="1" item="9"/>
          <tpl fld="4" item="124"/>
          <tpl fld="2" item="1"/>
          <tpl fld="7" item="0"/>
          <tpl hier="51" item="4294967295"/>
        </tpls>
      </n>
      <n v="7.7142414324013239E-2" in="1" bc="00B4F0FF" fc="00008000">
        <tpls c="5">
          <tpl fld="1" item="21"/>
          <tpl fld="13" item="14"/>
          <tpl fld="2" item="1"/>
          <tpl fld="7" item="0"/>
          <tpl hier="51" item="4294967295"/>
        </tpls>
      </n>
      <n v="8.0364632521760293E-2" bc="00B4F0FF" fc="00008000">
        <tpls c="5">
          <tpl fld="1" item="27"/>
          <tpl fld="4" item="139"/>
          <tpl fld="2" item="1"/>
          <tpl fld="7" item="0"/>
          <tpl hier="51" item="4294967295"/>
        </tpls>
      </n>
      <n v="39679742431" in="0" bc="00B4F0FF" fc="00008000">
        <tpls c="5">
          <tpl fld="1" item="4"/>
          <tpl fld="3" item="0"/>
          <tpl fld="2" item="1"/>
          <tpl fld="7" item="0"/>
          <tpl hier="51" item="4294967295"/>
        </tpls>
      </n>
      <m in="0" fc="00404040">
        <tpls c="5">
          <tpl fld="9" item="2"/>
          <tpl fld="3" item="0"/>
          <tpl fld="2" item="1"/>
          <tpl fld="7" item="0"/>
          <tpl hier="51" item="4294967295"/>
        </tpls>
      </m>
      <n v="0.48806633344164974" in="0" bc="00B4F0FF" fc="00008000">
        <tpls c="5">
          <tpl fld="1" item="7"/>
          <tpl fld="4" item="157"/>
          <tpl fld="2" item="1"/>
          <tpl fld="7" item="0"/>
          <tpl hier="51" item="4294967295"/>
        </tpls>
      </n>
      <n v="0.49667796497491856" in="0" bc="00B4F0FF" fc="00008000">
        <tpls c="5">
          <tpl fld="1" item="7"/>
          <tpl fld="13" item="8"/>
          <tpl fld="2" item="1"/>
          <tpl fld="7" item="0"/>
          <tpl hier="51" item="4294967295"/>
        </tpls>
      </n>
      <n v="2.9948486649590333E-2" bc="00B4F0FF" fc="00008000">
        <tpls c="5">
          <tpl fld="1" item="26"/>
          <tpl fld="4" item="118"/>
          <tpl fld="2" item="1"/>
          <tpl fld="7" item="0"/>
          <tpl hier="51" item="4294967295"/>
        </tpls>
      </n>
      <n v="0.11638162286529244" bc="00B4F0FF" fc="00008000">
        <tpls c="5">
          <tpl fld="1" item="27"/>
          <tpl fld="4" item="30"/>
          <tpl fld="2" item="1"/>
          <tpl fld="7" item="0"/>
          <tpl hier="51" item="4294967295"/>
        </tpls>
      </n>
      <n v="6.2920716382234565E-3" bc="00B4F0FF" fc="00008000">
        <tpls c="5">
          <tpl fld="1" item="22"/>
          <tpl fld="4" item="28"/>
          <tpl fld="2" item="1"/>
          <tpl fld="7" item="0"/>
          <tpl hier="51" item="4294967295"/>
        </tpls>
      </n>
      <n v="0.16476282576277668" bc="00B4F0FF" fc="00008000">
        <tpls c="5">
          <tpl fld="1" item="22"/>
          <tpl fld="4" item="87"/>
          <tpl fld="2" item="1"/>
          <tpl fld="7" item="0"/>
          <tpl hier="51" item="4294967295"/>
        </tpls>
      </n>
      <n v="999479729" in="0" bc="00B4F0FF" fc="00008000">
        <tpls c="5">
          <tpl fld="1" item="4"/>
          <tpl fld="4" item="6"/>
          <tpl fld="2" item="1"/>
          <tpl fld="7" item="0"/>
          <tpl hier="51" item="4294967295"/>
        </tpls>
      </n>
      <n v="0.63848978005758306" in="0" bc="00B4F0FF" fc="00008000">
        <tpls c="5">
          <tpl fld="1" item="7"/>
          <tpl fld="6" item="11"/>
          <tpl fld="2" item="1"/>
          <tpl fld="7" item="0"/>
          <tpl hier="51" item="4294967295"/>
        </tpls>
      </n>
      <n v="0.47685073836729741" in="0" bc="00B4F0FF" fc="00008000">
        <tpls c="5">
          <tpl fld="1" item="7"/>
          <tpl fld="4" item="7"/>
          <tpl fld="2" item="1"/>
          <tpl fld="7" item="0"/>
          <tpl hier="51" item="4294967295"/>
        </tpls>
      </n>
      <n v="1.0207206677211119E-2" bc="00B4F0FF" fc="00008000">
        <tpls c="5">
          <tpl fld="1" item="26"/>
          <tpl fld="4" item="8"/>
          <tpl fld="2" item="1"/>
          <tpl fld="7" item="0"/>
          <tpl hier="51" item="4294967295"/>
        </tpls>
      </n>
      <m in="0" fc="00404040">
        <tpls c="5">
          <tpl fld="15" item="0"/>
          <tpl fld="4" item="107"/>
          <tpl fld="2" item="1"/>
          <tpl fld="7" item="1"/>
          <tpl hier="51" item="4294967295"/>
        </tpls>
      </m>
      <n v="0.56773382132120165" in="0" bc="00B4F0FF" fc="00008000">
        <tpls c="5">
          <tpl fld="1" item="7"/>
          <tpl fld="4" item="9"/>
          <tpl fld="2" item="1"/>
          <tpl fld="7" item="0"/>
          <tpl hier="51" item="4294967295"/>
        </tpls>
      </n>
      <n v="0.68913045641171911" in="0" bc="00B4F0FF" fc="00008000">
        <tpls c="5">
          <tpl fld="1" item="7"/>
          <tpl fld="13" item="20"/>
          <tpl fld="2" item="1"/>
          <tpl fld="7" item="0"/>
          <tpl hier="51" item="4294967295"/>
        </tpls>
      </n>
      <m in="0" fc="00404040">
        <tpls c="5">
          <tpl fld="9" item="0"/>
          <tpl fld="4" item="32"/>
          <tpl fld="2" item="1"/>
          <tpl fld="7" item="1"/>
          <tpl hier="51" item="4294967295"/>
        </tpls>
      </m>
      <n v="1082006" in="0" bc="00B4F0FF" fc="00008000">
        <tpls c="5">
          <tpl fld="1" item="13"/>
          <tpl fld="4" item="32"/>
          <tpl fld="2" item="1"/>
          <tpl fld="7" item="1"/>
          <tpl hier="51" item="4294967295"/>
        </tpls>
      </n>
      <n v="71808629" in="0" bc="00B4F0FF" fc="00008000">
        <tpls c="5">
          <tpl fld="1" item="4"/>
          <tpl fld="4" item="148"/>
          <tpl fld="2" item="1"/>
          <tpl fld="7" item="0"/>
          <tpl hier="51" item="4294967295"/>
        </tpls>
      </n>
      <n v="72295039" in="0" bc="00B4F0FF" fc="00008000">
        <tpls c="5">
          <tpl fld="1" item="4"/>
          <tpl fld="4" item="133"/>
          <tpl fld="2" item="1"/>
          <tpl fld="7" item="0"/>
          <tpl hier="51" item="4294967295"/>
        </tpls>
      </n>
      <n v="346943663" in="0" bc="00B4F0FF" fc="00008000">
        <tpls c="5">
          <tpl fld="1" item="4"/>
          <tpl fld="4" item="29"/>
          <tpl fld="2" item="1"/>
          <tpl fld="7" item="0"/>
          <tpl hier="51" item="4294967295"/>
        </tpls>
      </n>
      <n v="0.11814487790905127" in="1" bc="00B4F0FF" fc="00008000">
        <tpls c="5">
          <tpl fld="1" item="21"/>
          <tpl fld="4" item="79"/>
          <tpl fld="2" item="1"/>
          <tpl fld="7" item="0"/>
          <tpl hier="51" item="4294967295"/>
        </tpls>
      </n>
      <m in="0" fc="00404040">
        <tpls c="5">
          <tpl fld="9" item="2"/>
          <tpl fld="4" item="25"/>
          <tpl fld="2" item="1"/>
          <tpl fld="7" item="0"/>
          <tpl hier="51" item="4294967295"/>
        </tpls>
      </m>
      <n v="49730915.060000002" in="0" bc="00B4F0FF" fc="00008000">
        <tpls c="5">
          <tpl fld="1" item="20"/>
          <tpl fld="4" item="25"/>
          <tpl fld="2" item="1"/>
          <tpl fld="7" item="0"/>
          <tpl hier="51" item="4294967295"/>
        </tpls>
      </n>
      <n v="2.327011868807053E-2" in="1" bc="00B4F0FF" fc="00008000">
        <tpls c="5">
          <tpl fld="1" item="24"/>
          <tpl fld="4" item="116"/>
          <tpl fld="2" item="1"/>
          <tpl fld="7" item="0"/>
          <tpl hier="51" item="4294967295"/>
        </tpls>
      </n>
      <n v="1.9088691507094729E-2" in="1" bc="00B4F0FF" fc="00008000">
        <tpls c="5">
          <tpl fld="1" item="24"/>
          <tpl fld="4" item="60"/>
          <tpl fld="2" item="1"/>
          <tpl fld="7" item="0"/>
          <tpl hier="51" item="4294967295"/>
        </tpls>
      </n>
      <m in="0" fc="00404040">
        <tpls c="5">
          <tpl fld="15" item="0"/>
          <tpl fld="4" item="100"/>
          <tpl fld="2" item="1"/>
          <tpl fld="7" item="1"/>
          <tpl hier="51" item="4294967295"/>
        </tpls>
      </m>
      <n v="0.52757488788803308" in="0" bc="00B4F0FF" fc="00008000">
        <tpls c="5">
          <tpl fld="1" item="7"/>
          <tpl fld="4" item="159"/>
          <tpl fld="2" item="1"/>
          <tpl fld="7" item="0"/>
          <tpl hier="51" item="4294967295"/>
        </tpls>
      </n>
      <n v="1.9409434826107033E-2" in="1" bc="00B4F0FF" fc="00008000">
        <tpls c="5">
          <tpl fld="1" item="24"/>
          <tpl fld="4" item="13"/>
          <tpl fld="2" item="1"/>
          <tpl fld="7" item="0"/>
          <tpl hier="51" item="4294967295"/>
        </tpls>
      </n>
      <n v="0.17269760316659846" bc="00B4F0FF" fc="00008000">
        <tpls c="5">
          <tpl fld="1" item="22"/>
          <tpl fld="4" item="52"/>
          <tpl fld="2" item="1"/>
          <tpl fld="7" item="0"/>
          <tpl hier="51" item="4294967295"/>
        </tpls>
      </n>
      <m in="0" fc="00404040">
        <tpls c="5">
          <tpl fld="9" item="2"/>
          <tpl fld="4" item="152"/>
          <tpl fld="2" item="1"/>
          <tpl fld="7" item="0"/>
          <tpl hier="51" item="4294967295"/>
        </tpls>
      </m>
      <n v="635352.11" in="0" bc="00B4F0FF" fc="00008000">
        <tpls c="5">
          <tpl fld="1" item="20"/>
          <tpl fld="4" item="152"/>
          <tpl fld="2" item="1"/>
          <tpl fld="7" item="0"/>
          <tpl hier="51" item="4294967295"/>
        </tpls>
      </n>
      <m in="0" fc="00404040">
        <tpls c="5">
          <tpl fld="9" item="0"/>
          <tpl fld="4" item="91"/>
          <tpl fld="2" item="1"/>
          <tpl fld="7" item="1"/>
          <tpl hier="51" item="4294967295"/>
        </tpls>
      </m>
      <n v="4257766" in="0" bc="00B4F0FF" fc="00008000">
        <tpls c="5">
          <tpl fld="1" item="13"/>
          <tpl fld="4" item="91"/>
          <tpl fld="2" item="1"/>
          <tpl fld="7" item="1"/>
          <tpl hier="51" item="4294967295"/>
        </tpls>
      </n>
      <n v="1857873812" in="0" bc="00B4F0FF" fc="00008000">
        <tpls c="5">
          <tpl fld="1" item="5"/>
          <tpl fld="4" item="76"/>
          <tpl fld="2" item="1"/>
          <tpl fld="7" item="0"/>
          <tpl hier="51" item="4294967295"/>
        </tpls>
      </n>
      <n v="106116745" in="0" bc="00B4F0FF" fc="00008000">
        <tpls c="5">
          <tpl fld="1" item="5"/>
          <tpl fld="4" item="2"/>
          <tpl fld="2" item="1"/>
          <tpl fld="7" item="0"/>
          <tpl hier="51" item="4294967295"/>
        </tpls>
      </n>
      <n v="97153871" in="0" bc="00B4F0FF" fc="00008000">
        <tpls c="5">
          <tpl fld="1" item="5"/>
          <tpl fld="13" item="6"/>
          <tpl fld="2" item="1"/>
          <tpl fld="7" item="0"/>
          <tpl hier="51" item="4294967295"/>
        </tpls>
      </n>
      <n v="0.14833468486384455" bc="00B4F0FF" fc="00008000">
        <tpls c="5">
          <tpl fld="1" item="22"/>
          <tpl fld="4" item="53"/>
          <tpl fld="2" item="1"/>
          <tpl fld="7" item="0"/>
          <tpl hier="51" item="4294967295"/>
        </tpls>
      </n>
      <n v="0.65075513208269764" in="2" bc="00B4F0FF" fc="00008000">
        <tpls c="5">
          <tpl fld="1" item="9"/>
          <tpl fld="4" item="102"/>
          <tpl fld="2" item="1"/>
          <tpl fld="7" item="0"/>
          <tpl hier="51" item="4294967295"/>
        </tpls>
      </n>
      <n v="86.266118000000006" in="3" bc="00B4F0FF" fc="00008000">
        <tpls c="6">
          <tpl fld="1" item="3"/>
          <tpl fld="4" item="69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4"/>
          <tpl fld="2" item="1"/>
          <tpl fld="7" item="1"/>
          <tpl hier="51" item="4294967295"/>
        </tpls>
      </m>
      <m in="0" fc="00404040">
        <tpls c="5">
          <tpl fld="9" item="1"/>
          <tpl fld="4" item="92"/>
          <tpl fld="2" item="1"/>
          <tpl fld="7" item="0"/>
          <tpl hier="51" item="4294967295"/>
        </tpls>
      </m>
      <n v="94.839653999999996" in="3" bc="00B4F0FF" fc="00008000">
        <tpls c="6">
          <tpl fld="1" item="3"/>
          <tpl fld="4" item="160"/>
          <tpl fld="2" item="1"/>
          <tpl fld="23" item="0"/>
          <tpl fld="7" item="0"/>
          <tpl hier="51" item="4294967295"/>
        </tpls>
      </n>
      <n v="0.16152042443510176" bc="00B4F0FF" fc="00008000">
        <tpls c="5">
          <tpl fld="1" item="27"/>
          <tpl fld="4" item="71"/>
          <tpl fld="2" item="1"/>
          <tpl fld="7" item="0"/>
          <tpl hier="51" item="4294967295"/>
        </tpls>
      </n>
      <m in="0" fc="00404040">
        <tpls c="5">
          <tpl fld="9" item="1"/>
          <tpl fld="4" item="37"/>
          <tpl fld="2" item="1"/>
          <tpl fld="7" item="0"/>
          <tpl hier="51" item="4294967295"/>
        </tpls>
      </m>
      <n v="1.6655394751127352E-2" bc="00B4F0FF" fc="00008000">
        <tpls c="5">
          <tpl fld="1" item="26"/>
          <tpl fld="4" item="54"/>
          <tpl fld="2" item="1"/>
          <tpl fld="7" item="0"/>
          <tpl hier="51" item="4294967295"/>
        </tpls>
      </n>
      <m in="0" fc="00404040">
        <tpls c="5">
          <tpl fld="9" item="2"/>
          <tpl fld="4" item="81"/>
          <tpl fld="2" item="1"/>
          <tpl fld="7" item="0"/>
          <tpl hier="51" item="4294967295"/>
        </tpls>
      </m>
      <n v="34973444.840000004" in="0" bc="00B4F0FF" fc="00008000">
        <tpls c="5">
          <tpl fld="1" item="20"/>
          <tpl fld="4" item="81"/>
          <tpl fld="2" item="1"/>
          <tpl fld="7" item="0"/>
          <tpl hier="51" item="4294967295"/>
        </tpls>
      </n>
      <n v="0.27841293424847241" in="2" bc="00B4F0FF" fc="00008000">
        <tpls c="5">
          <tpl fld="1" item="9"/>
          <tpl fld="4" item="17"/>
          <tpl fld="2" item="1"/>
          <tpl fld="7" item="0"/>
          <tpl hier="51" item="4294967295"/>
        </tpls>
      </n>
      <n v="0.30487755452803755" in="0" bc="00B4F0FF" fc="00008000">
        <tpls c="5">
          <tpl fld="1" item="7"/>
          <tpl fld="4" item="72"/>
          <tpl fld="2" item="1"/>
          <tpl fld="7" item="0"/>
          <tpl hier="51" item="4294967295"/>
        </tpls>
      </n>
      <n v="581397" in="0" bc="00B4F0FF" fc="00008000">
        <tpls c="5">
          <tpl fld="1" item="19"/>
          <tpl fld="4" item="18"/>
          <tpl fld="2" item="1"/>
          <tpl fld="7" item="1"/>
          <tpl hier="51" item="4294967295"/>
        </tpls>
      </n>
      <n v="964397518" in="0" bc="00B4F0FF" fc="00008000">
        <tpls c="5">
          <tpl fld="1" item="4"/>
          <tpl fld="4" item="18"/>
          <tpl fld="2" item="1"/>
          <tpl fld="7" item="1"/>
          <tpl hier="51" item="4294967295"/>
        </tpls>
      </n>
      <n v="0.66521819757519518" in="2" bc="00B4F0FF" fc="00008000">
        <tpls c="5">
          <tpl fld="1" item="8"/>
          <tpl fld="4" item="55"/>
          <tpl fld="2" item="1"/>
          <tpl fld="7" item="0"/>
          <tpl hier="51" item="4294967295"/>
        </tpls>
      </n>
      <n v="-42070" in="0" bc="00B4F0FF" fc="00000080">
        <tpls c="5">
          <tpl fld="1" item="19"/>
          <tpl fld="13" item="14"/>
          <tpl fld="2" item="1"/>
          <tpl fld="7" item="1"/>
          <tpl hier="51" item="4294967295"/>
        </tpls>
      </n>
      <n v="129897266" in="0" bc="00B4F0FF" fc="00008000">
        <tpls c="5">
          <tpl fld="1" item="4"/>
          <tpl fld="13" item="14"/>
          <tpl fld="2" item="1"/>
          <tpl fld="7" item="1"/>
          <tpl hier="51" item="4294967295"/>
        </tpls>
      </n>
      <n v="5.265566838909933E-3" in="1" bc="00B4F0FF" fc="00008000">
        <tpls c="5">
          <tpl fld="1" item="24"/>
          <tpl fld="13" item="25"/>
          <tpl fld="2" item="1"/>
          <tpl fld="7" item="0"/>
          <tpl hier="51" item="4294967295"/>
        </tpls>
      </n>
      <n v="0.43896174732482385" in="2" bc="00B4F0FF" fc="00008000">
        <tpls c="5">
          <tpl fld="1" item="8"/>
          <tpl fld="4" item="39"/>
          <tpl fld="2" item="1"/>
          <tpl fld="7" item="0"/>
          <tpl hier="51" item="4294967295"/>
        </tpls>
      </n>
      <n v="0.6545693267197451" in="2" bc="00B4F0FF" fc="00008000">
        <tpls c="5">
          <tpl fld="1" item="9"/>
          <tpl fld="4" item="111"/>
          <tpl fld="2" item="1"/>
          <tpl fld="7" item="0"/>
          <tpl hier="51" item="4294967295"/>
        </tpls>
      </n>
      <m in="0" fc="00404040">
        <tpls c="5">
          <tpl fld="9" item="2"/>
          <tpl fld="4" item="93"/>
          <tpl fld="2" item="1"/>
          <tpl fld="7" item="0"/>
          <tpl hier="51" item="4294967295"/>
        </tpls>
      </m>
      <n v="99011795" in="0" bc="00B4F0FF" fc="00008000">
        <tpls c="5">
          <tpl fld="1" item="5"/>
          <tpl fld="4" item="53"/>
          <tpl fld="2" item="1"/>
          <tpl fld="7" item="0"/>
          <tpl hier="51" item="4294967295"/>
        </tpls>
      </n>
      <n v="40116260" in="0" bc="00B4F0FF" fc="00008000">
        <tpls c="5">
          <tpl fld="1" item="5"/>
          <tpl fld="4" item="46"/>
          <tpl fld="2" item="1"/>
          <tpl fld="7" item="0"/>
          <tpl hier="51" item="4294967295"/>
        </tpls>
      </n>
      <n v="68750956" in="0" bc="00B4F0FF" fc="00008000">
        <tpls c="5">
          <tpl fld="1" item="5"/>
          <tpl fld="4" item="103"/>
          <tpl fld="2" item="1"/>
          <tpl fld="7" item="0"/>
          <tpl hier="51" item="4294967295"/>
        </tpls>
      </n>
      <n v="91807931" in="0" bc="00B4F0FF" fc="00008000">
        <tpls c="5">
          <tpl fld="1" item="19"/>
          <tpl fld="8" item="3"/>
          <tpl fld="2" item="1"/>
          <tpl fld="7" item="1"/>
          <tpl hier="51" item="4294967295"/>
        </tpls>
      </n>
      <n v="73004888481" in="0" bc="00B4F0FF" fc="00008000">
        <tpls c="5">
          <tpl fld="1" item="4"/>
          <tpl fld="8" item="3"/>
          <tpl fld="2" item="1"/>
          <tpl fld="7" item="1"/>
          <tpl hier="51" item="4294967295"/>
        </tpls>
      </n>
      <n v="-56132" in="0" bc="00B4F0FF" fc="00000080">
        <tpls c="5">
          <tpl fld="1" item="19"/>
          <tpl fld="4" item="50"/>
          <tpl fld="2" item="1"/>
          <tpl fld="7" item="1"/>
          <tpl hier="51" item="4294967295"/>
        </tpls>
      </n>
      <n v="81082110" in="0" bc="00B4F0FF" fc="00008000">
        <tpls c="5">
          <tpl fld="1" item="4"/>
          <tpl fld="4" item="50"/>
          <tpl fld="2" item="1"/>
          <tpl fld="7" item="1"/>
          <tpl hier="51" item="4294967295"/>
        </tpls>
      </n>
      <n v="581834" in="0" bc="00B4F0FF" fc="00008000">
        <tpls c="5">
          <tpl fld="1" item="19"/>
          <tpl fld="4" item="58"/>
          <tpl fld="2" item="1"/>
          <tpl fld="7" item="1"/>
          <tpl hier="51" item="4294967295"/>
        </tpls>
      </n>
      <n v="327113074" in="0" bc="00B4F0FF" fc="00008000">
        <tpls c="5">
          <tpl fld="1" item="4"/>
          <tpl fld="4" item="58"/>
          <tpl fld="2" item="1"/>
          <tpl fld="7" item="1"/>
          <tpl hier="51" item="4294967295"/>
        </tpls>
      </n>
      <n v="291218" in="0" bc="00B4F0FF" fc="00008000">
        <tpls c="5">
          <tpl fld="1" item="19"/>
          <tpl fld="4" item="97"/>
          <tpl fld="2" item="1"/>
          <tpl fld="7" item="1"/>
          <tpl hier="51" item="4294967295"/>
        </tpls>
      </n>
      <n v="91943646" in="0" bc="00B4F0FF" fc="00008000">
        <tpls c="5">
          <tpl fld="1" item="4"/>
          <tpl fld="4" item="97"/>
          <tpl fld="2" item="1"/>
          <tpl fld="7" item="1"/>
          <tpl hier="51" item="4294967295"/>
        </tpls>
      </n>
      <n v="-13978" in="0" bc="00B4F0FF" fc="00000080">
        <tpls c="5">
          <tpl fld="1" item="19"/>
          <tpl fld="4" item="45"/>
          <tpl fld="2" item="1"/>
          <tpl fld="7" item="1"/>
          <tpl hier="51" item="4294967295"/>
        </tpls>
      </n>
      <n v="37586262" in="0" bc="00B4F0FF" fc="00008000">
        <tpls c="5">
          <tpl fld="1" item="4"/>
          <tpl fld="4" item="45"/>
          <tpl fld="2" item="1"/>
          <tpl fld="7" item="1"/>
          <tpl hier="51" item="4294967295"/>
        </tpls>
      </n>
      <m in="0" bc="00B4F0FF" fc="00404040">
        <tpls c="5">
          <tpl fld="1" item="19"/>
          <tpl fld="4" item="120"/>
          <tpl fld="2" item="1"/>
          <tpl fld="7" item="1"/>
          <tpl hier="51" item="4294967295"/>
        </tpls>
      </m>
      <m in="0" bc="00B4F0FF" fc="00404040">
        <tpls c="5">
          <tpl fld="1" item="4"/>
          <tpl fld="4" item="120"/>
          <tpl fld="2" item="1"/>
          <tpl fld="7" item="1"/>
          <tpl hier="51" item="4294967295"/>
        </tpls>
      </m>
      <n v="0.57291242299225187" in="0" bc="00B4F0FF" fc="00008000">
        <tpls c="5">
          <tpl fld="1" item="7"/>
          <tpl fld="6" item="6"/>
          <tpl fld="2" item="1"/>
          <tpl fld="7" item="0"/>
          <tpl hier="51" item="4294967295"/>
        </tpls>
      </n>
      <n v="1195855334" in="0" bc="00B4F0FF" fc="00008000">
        <tpls c="5">
          <tpl fld="1" item="5"/>
          <tpl fld="4" item="40"/>
          <tpl fld="2" item="1"/>
          <tpl fld="7" item="0"/>
          <tpl hier="51" item="4294967295"/>
        </tpls>
      </n>
      <n v="0.10484243147506769" bc="00B4F0FF" fc="00008000">
        <tpls c="5">
          <tpl fld="1" item="27"/>
          <tpl fld="4" item="74"/>
          <tpl fld="2" item="1"/>
          <tpl fld="7" item="0"/>
          <tpl hier="51" item="4294967295"/>
        </tpls>
      </n>
      <n v="96248728" in="0" bc="00B4F0FF" fc="00008000">
        <tpls c="5">
          <tpl fld="1" item="4"/>
          <tpl fld="4" item="20"/>
          <tpl fld="2" item="1"/>
          <tpl fld="7" item="0"/>
          <tpl hier="51" item="4294967295"/>
        </tpls>
      </n>
      <n v="0.41890929410436289" in="0" bc="00B4F0FF" fc="00008000">
        <tpls c="5">
          <tpl fld="1" item="7"/>
          <tpl fld="4" item="124"/>
          <tpl fld="2" item="1"/>
          <tpl fld="7" item="0"/>
          <tpl hier="51" item="4294967295"/>
        </tpls>
      </n>
      <n v="0.3750461974159921" in="0" bc="00B4F0FF" fc="00008000">
        <tpls c="5">
          <tpl fld="1" item="7"/>
          <tpl fld="4" item="83"/>
          <tpl fld="2" item="1"/>
          <tpl fld="7" item="0"/>
          <tpl hier="51" item="4294967295"/>
        </tpls>
      </n>
      <n v="0.30791183275304768" in="2" bc="00B4F0FF" fc="00008000">
        <tpls c="5">
          <tpl fld="1" item="8"/>
          <tpl fld="4" item="83"/>
          <tpl fld="2" item="1"/>
          <tpl fld="7" item="0"/>
          <tpl hier="51" item="4294967295"/>
        </tpls>
      </n>
      <n v="0.46799255374015586" in="0" bc="00B4F0FF" fc="00008000">
        <tpls c="5">
          <tpl fld="1" item="7"/>
          <tpl fld="4" item="22"/>
          <tpl fld="2" item="1"/>
          <tpl fld="7" item="0"/>
          <tpl hier="51" item="4294967295"/>
        </tpls>
      </n>
      <n v="-801" in="0" bc="00B4F0FF" fc="00000080">
        <tpls c="5">
          <tpl fld="1" item="19"/>
          <tpl fld="4" item="56"/>
          <tpl fld="2" item="1"/>
          <tpl fld="7" item="1"/>
          <tpl hier="51" item="4294967295"/>
        </tpls>
      </n>
      <n v="256386368" in="0" bc="00B4F0FF" fc="00008000">
        <tpls c="5">
          <tpl fld="1" item="4"/>
          <tpl fld="4" item="56"/>
          <tpl fld="2" item="1"/>
          <tpl fld="7" item="1"/>
          <tpl hier="51" item="4294967295"/>
        </tpls>
      </n>
      <m in="0" fc="00404040">
        <tpls c="5">
          <tpl fld="9" item="2"/>
          <tpl fld="4" item="23"/>
          <tpl fld="2" item="1"/>
          <tpl fld="7" item="0"/>
          <tpl hier="51" item="4294967295"/>
        </tpls>
      </m>
      <n v="1672033" in="0" bc="00B4F0FF" fc="00008000">
        <tpls c="5">
          <tpl fld="1" item="19"/>
          <tpl fld="13" item="5"/>
          <tpl fld="2" item="1"/>
          <tpl fld="7" item="1"/>
          <tpl hier="51" item="4294967295"/>
        </tpls>
      </n>
      <n v="581554363" in="0" bc="00B4F0FF" fc="00008000">
        <tpls c="5">
          <tpl fld="1" item="4"/>
          <tpl fld="13" item="5"/>
          <tpl fld="2" item="1"/>
          <tpl fld="7" item="1"/>
          <tpl hier="51" item="4294967295"/>
        </tpls>
      </n>
      <n v="258.75386700000001" in="3" bc="00B4F0FF" fc="00008000">
        <tpls c="6">
          <tpl fld="1" item="3"/>
          <tpl fld="4" item="84"/>
          <tpl fld="2" item="1"/>
          <tpl fld="23" item="0"/>
          <tpl fld="7" item="0"/>
          <tpl hier="51" item="4294967295"/>
        </tpls>
      </n>
      <m in="0" bc="00B4F0FF" fc="00404040">
        <tpls c="5">
          <tpl fld="1" item="4"/>
          <tpl fld="3" item="1"/>
          <tpl fld="2" item="1"/>
          <tpl fld="7" item="0"/>
          <tpl hier="51" item="4294967295"/>
        </tpls>
      </m>
      <n v="-3371000" in="0" fc="00000080">
        <tpls c="5">
          <tpl fld="9" item="2"/>
          <tpl fld="6" item="5"/>
          <tpl fld="2" item="1"/>
          <tpl fld="7" item="0"/>
          <tpl hier="51" item="4294967295"/>
        </tpls>
      </n>
      <n v="0.12992677510503017" in="1" bc="00B4F0FF" fc="00008000">
        <tpls c="5">
          <tpl fld="1" item="21"/>
          <tpl fld="4" item="112"/>
          <tpl fld="2" item="1"/>
          <tpl fld="7" item="0"/>
          <tpl hier="51" item="4294967295"/>
        </tpls>
      </n>
      <n v="111594" in="0" bc="00B4F0FF" fc="00008000">
        <tpls c="5">
          <tpl fld="1" item="19"/>
          <tpl fld="4" item="112"/>
          <tpl fld="2" item="1"/>
          <tpl fld="7" item="1"/>
          <tpl hier="51" item="4294967295"/>
        </tpls>
      </n>
      <n v="48053184" in="0" bc="00B4F0FF" fc="00008000">
        <tpls c="5">
          <tpl fld="1" item="4"/>
          <tpl fld="4" item="112"/>
          <tpl fld="2" item="1"/>
          <tpl fld="7" item="1"/>
          <tpl hier="51" item="4294967295"/>
        </tpls>
      </n>
      <n v="8.370664700119974E-3" bc="00B4F0FF" fc="00008000">
        <tpls c="5">
          <tpl fld="1" item="22"/>
          <tpl fld="4" item="127"/>
          <tpl fld="2" item="1"/>
          <tpl fld="7" item="0"/>
          <tpl hier="51" item="4294967295"/>
        </tpls>
      </n>
      <n v="1.5739236073188119E-2" bc="00B4F0FF" fc="00008000">
        <tpls c="5">
          <tpl fld="1" item="26"/>
          <tpl fld="4" item="157"/>
          <tpl fld="2" item="1"/>
          <tpl fld="7" item="0"/>
          <tpl hier="51" item="4294967295"/>
        </tpls>
      </n>
      <n v="0.44540485575153105" in="2" bc="00B4F0FF" fc="00008000">
        <tpls c="5">
          <tpl fld="1" item="9"/>
          <tpl fld="4" item="95"/>
          <tpl fld="2" item="1"/>
          <tpl fld="7" item="0"/>
          <tpl hier="51" item="4294967295"/>
        </tpls>
      </n>
      <n v="0.37345646571720403" bc="00B4F0FF" fc="00008000">
        <tpls c="5">
          <tpl fld="1" item="22"/>
          <tpl fld="13" item="16"/>
          <tpl fld="2" item="1"/>
          <tpl fld="7" item="0"/>
          <tpl hier="51" item="4294967295"/>
        </tpls>
      </n>
      <n v="0.35496657516292862" bc="00B4F0FF" fc="00008000">
        <tpls c="5">
          <tpl fld="1" item="22"/>
          <tpl fld="4" item="19"/>
          <tpl fld="2" item="1"/>
          <tpl fld="7" item="0"/>
          <tpl hier="51" item="4294967295"/>
        </tpls>
      </n>
      <n v="0.23961591438792834" bc="00B4F0FF" fc="00008000">
        <tpls c="5">
          <tpl fld="1" item="22"/>
          <tpl fld="4" item="70"/>
          <tpl fld="2" item="1"/>
          <tpl fld="7" item="0"/>
          <tpl hier="51" item="4294967295"/>
        </tpls>
      </n>
      <n v="6.229938908676632E-2" bc="00B4F0FF" fc="00008000">
        <tpls c="5">
          <tpl fld="1" item="22"/>
          <tpl fld="4" item="62"/>
          <tpl fld="2" item="1"/>
          <tpl fld="7" item="0"/>
          <tpl hier="51" item="4294967295"/>
        </tpls>
      </n>
      <n v="0.19153465761358909" bc="00B4F0FF" fc="00008000">
        <tpls c="5">
          <tpl fld="1" item="22"/>
          <tpl fld="4" item="82"/>
          <tpl fld="2" item="1"/>
          <tpl fld="7" item="0"/>
          <tpl hier="51" item="4294967295"/>
        </tpls>
      </n>
      <n v="0" bc="00B4F0FF" fc="00404040">
        <tpls c="5">
          <tpl fld="1" item="22"/>
          <tpl fld="6" item="9"/>
          <tpl fld="2" item="1"/>
          <tpl fld="7" item="0"/>
          <tpl hier="51" item="4294967295"/>
        </tpls>
      </n>
      <n v="9.3319587928915496E-2" bc="00B4F0FF" fc="00008000">
        <tpls c="5">
          <tpl fld="1" item="22"/>
          <tpl fld="4" item="1"/>
          <tpl fld="2" item="1"/>
          <tpl fld="7" item="0"/>
          <tpl hier="51" item="4294967295"/>
        </tpls>
      </n>
      <n v="0.16345683335891925" bc="00B4F0FF" fc="00008000">
        <tpls c="5">
          <tpl fld="1" item="22"/>
          <tpl fld="4" item="3"/>
          <tpl fld="2" item="1"/>
          <tpl fld="7" item="0"/>
          <tpl hier="51" item="4294967295"/>
        </tpls>
      </n>
      <n v="0.16200857375148156" bc="00B4F0FF" fc="00008000">
        <tpls c="5">
          <tpl fld="1" item="22"/>
          <tpl fld="4" item="75"/>
          <tpl fld="2" item="1"/>
          <tpl fld="7" item="0"/>
          <tpl hier="51" item="4294967295"/>
        </tpls>
      </n>
      <n v="0.15447932158205074" bc="00B4F0FF" fc="00008000">
        <tpls c="5">
          <tpl fld="1" item="22"/>
          <tpl fld="4" item="24"/>
          <tpl fld="2" item="1"/>
          <tpl fld="7" item="0"/>
          <tpl hier="51" item="4294967295"/>
        </tpls>
      </n>
      <m in="0" fc="00404040">
        <tpls c="5">
          <tpl fld="9" item="1"/>
          <tpl fld="4" item="104"/>
          <tpl fld="2" item="1"/>
          <tpl fld="7" item="0"/>
          <tpl hier="51" item="4294967295"/>
        </tpls>
      </m>
      <m in="0" fc="00404040">
        <tpls c="5">
          <tpl fld="15" item="0"/>
          <tpl fld="4" item="128"/>
          <tpl fld="2" item="1"/>
          <tpl fld="7" item="1"/>
          <tpl hier="51" item="4294967295"/>
        </tpls>
      </m>
      <n v="1.7623187810543315E-2" bc="00B4F0FF" fc="00008000">
        <tpls c="5">
          <tpl fld="1" item="26"/>
          <tpl fld="4" item="129"/>
          <tpl fld="2" item="1"/>
          <tpl fld="7" item="0"/>
          <tpl hier="51" item="4294967295"/>
        </tpls>
      </n>
      <m in="0" fc="00404040">
        <tpls c="5">
          <tpl fld="9" item="0"/>
          <tpl fld="4" item="151"/>
          <tpl fld="2" item="1"/>
          <tpl fld="7" item="1"/>
          <tpl hier="51" item="4294967295"/>
        </tpls>
      </m>
      <n v="967730" in="0" bc="00B4F0FF" fc="00008000">
        <tpls c="5">
          <tpl fld="1" item="13"/>
          <tpl fld="4" item="151"/>
          <tpl fld="2" item="1"/>
          <tpl fld="7" item="1"/>
          <tpl hier="51" item="4294967295"/>
        </tpls>
      </n>
      <n v="0.20192424062018344" bc="00B4F0FF" fc="00008000">
        <tpls c="5">
          <tpl fld="1" item="27"/>
          <tpl fld="4" item="135"/>
          <tpl fld="2" item="1"/>
          <tpl fld="7" item="0"/>
          <tpl hier="51" item="4294967295"/>
        </tpls>
      </n>
      <n v="103.57584" in="3" bc="00B4F0FF" fc="00008000">
        <tpls c="6">
          <tpl fld="1" item="3"/>
          <tpl fld="4" item="135"/>
          <tpl fld="2" item="1"/>
          <tpl fld="23" item="0"/>
          <tpl fld="7" item="0"/>
          <tpl hier="51" item="4294967295"/>
        </tpls>
      </n>
      <n v="8.1849104739505317E-3" bc="00B4F0FF" fc="00008000">
        <tpls c="5">
          <tpl fld="1" item="26"/>
          <tpl fld="4" item="146"/>
          <tpl fld="2" item="1"/>
          <tpl fld="7" item="0"/>
          <tpl hier="51" item="4294967295"/>
        </tpls>
      </n>
      <n v="271675626" in="0" bc="00B4F0FF" fc="00008000">
        <tpls c="5">
          <tpl fld="1" item="4"/>
          <tpl fld="4" item="130"/>
          <tpl fld="2" item="1"/>
          <tpl fld="7" item="0"/>
          <tpl hier="51" item="4294967295"/>
        </tpls>
      </n>
      <n v="0.10305398727628579" bc="00B4F0FF" fc="00008000">
        <tpls c="5">
          <tpl fld="1" item="27"/>
          <tpl fld="4" item="54"/>
          <tpl fld="2" item="1"/>
          <tpl fld="7" item="0"/>
          <tpl hier="51" item="4294967295"/>
        </tpls>
      </n>
      <n v="0.13916917781412469" bc="00B4F0FF" fc="00008000">
        <tpls c="5">
          <tpl fld="1" item="27"/>
          <tpl fld="4" item="96"/>
          <tpl fld="2" item="1"/>
          <tpl fld="7" item="0"/>
          <tpl hier="51" item="4294967295"/>
        </tpls>
      </n>
      <n v="0.2780423725187614" bc="00B4F0FF" fc="00008000">
        <tpls c="5">
          <tpl fld="1" item="27"/>
          <tpl fld="4" item="28"/>
          <tpl fld="2" item="1"/>
          <tpl fld="7" item="0"/>
          <tpl hier="51" item="4294967295"/>
        </tpls>
      </n>
      <n v="0.15479362630760657" bc="00B4F0FF" fc="00008000">
        <tpls c="5">
          <tpl fld="1" item="27"/>
          <tpl fld="4" item="1"/>
          <tpl fld="2" item="1"/>
          <tpl fld="7" item="0"/>
          <tpl hier="51" item="4294967295"/>
        </tpls>
      </n>
      <n v="3.4418162715014175E-2" bc="00B4F0FF" fc="00008000">
        <tpls c="5">
          <tpl fld="1" item="27"/>
          <tpl fld="4" item="152"/>
          <tpl fld="2" item="1"/>
          <tpl fld="7" item="0"/>
          <tpl hier="51" item="4294967295"/>
        </tpls>
      </n>
      <n v="0.12424363520755288" bc="00B4F0FF" fc="00008000">
        <tpls c="5">
          <tpl fld="1" item="27"/>
          <tpl fld="4" item="125"/>
          <tpl fld="2" item="1"/>
          <tpl fld="7" item="0"/>
          <tpl hier="51" item="4294967295"/>
        </tpls>
      </n>
      <n v="0.1361695344300683" bc="00B4F0FF" fc="00008000">
        <tpls c="5">
          <tpl fld="1" item="27"/>
          <tpl fld="4" item="148"/>
          <tpl fld="2" item="1"/>
          <tpl fld="7" item="0"/>
          <tpl hier="51" item="4294967295"/>
        </tpls>
      </n>
      <n v="0.19525503593540028" bc="00B4F0FF" fc="00008000">
        <tpls c="5">
          <tpl fld="1" item="27"/>
          <tpl fld="4" item="144"/>
          <tpl fld="2" item="1"/>
          <tpl fld="7" item="0"/>
          <tpl hier="51" item="4294967295"/>
        </tpls>
      </n>
      <n v="8.7250186715815303E-2" bc="00B4F0FF" fc="00008000">
        <tpls c="5">
          <tpl fld="1" item="27"/>
          <tpl fld="13" item="1"/>
          <tpl fld="2" item="1"/>
          <tpl fld="7" item="0"/>
          <tpl hier="51" item="4294967295"/>
        </tpls>
      </n>
      <n v="0.19225588856095777" bc="00B4F0FF" fc="00008000">
        <tpls c="5">
          <tpl fld="1" item="27"/>
          <tpl fld="4" item="87"/>
          <tpl fld="2" item="1"/>
          <tpl fld="7" item="0"/>
          <tpl hier="51" item="4294967295"/>
        </tpls>
      </n>
      <n v="0.1805697612561894" bc="00B4F0FF" fc="00008000">
        <tpls c="5">
          <tpl fld="1" item="27"/>
          <tpl fld="4" item="97"/>
          <tpl fld="2" item="1"/>
          <tpl fld="7" item="0"/>
          <tpl hier="51" item="4294967295"/>
        </tpls>
      </n>
      <n v="8.0107518860262919E-2" bc="00B4F0FF" fc="00008000">
        <tpls c="5">
          <tpl fld="1" item="27"/>
          <tpl fld="13" item="26"/>
          <tpl fld="2" item="1"/>
          <tpl fld="7" item="0"/>
          <tpl hier="51" item="4294967295"/>
        </tpls>
      </n>
      <n v="0.13245448903682921" bc="00B4F0FF" fc="00008000">
        <tpls c="5">
          <tpl fld="1" item="27"/>
          <tpl fld="6" item="1"/>
          <tpl fld="2" item="1"/>
          <tpl fld="7" item="0"/>
          <tpl hier="51" item="4294967295"/>
        </tpls>
      </n>
      <n v="86922223" in="0" bc="00B4F0FF" fc="00008000">
        <tpls c="5">
          <tpl fld="1" item="5"/>
          <tpl fld="4" item="118"/>
          <tpl fld="2" item="1"/>
          <tpl fld="7" item="0"/>
          <tpl hier="51" item="4294967295"/>
        </tpls>
      </n>
      <m in="0" fc="00404040">
        <tpls c="5">
          <tpl fld="15" item="0"/>
          <tpl fld="4" item="113"/>
          <tpl fld="2" item="1"/>
          <tpl fld="7" item="1"/>
          <tpl hier="51" item="4294967295"/>
        </tpls>
      </m>
      <n v="1049971" in="0" bc="00B4F0FF" fc="00008000">
        <tpls c="5">
          <tpl fld="1" item="13"/>
          <tpl fld="4" item="113"/>
          <tpl fld="2" item="1"/>
          <tpl fld="7" item="1"/>
          <tpl hier="51" item="4294967295"/>
        </tpls>
      </n>
      <m in="0" fc="00404040">
        <tpls c="5">
          <tpl fld="9" item="0"/>
          <tpl fld="13" item="21"/>
          <tpl fld="2" item="1"/>
          <tpl fld="7" item="1"/>
          <tpl hier="51" item="4294967295"/>
        </tpls>
      </m>
      <m in="0" bc="00B4F0FF" fc="00404040">
        <tpls c="5">
          <tpl fld="1" item="13"/>
          <tpl fld="13" item="21"/>
          <tpl fld="2" item="1"/>
          <tpl fld="7" item="1"/>
          <tpl hier="51" item="4294967295"/>
        </tpls>
      </m>
      <n v="0.37890590921680578" in="2" bc="00B4F0FF" fc="00008000">
        <tpls c="5">
          <tpl fld="1" item="9"/>
          <tpl fld="4" item="131"/>
          <tpl fld="2" item="1"/>
          <tpl fld="7" item="0"/>
          <tpl hier="51" item="4294967295"/>
        </tpls>
      </n>
      <n v="1414134046" in="0" bc="00B4F0FF" fc="00008000">
        <tpls c="5">
          <tpl fld="1" item="4"/>
          <tpl fld="4" item="131"/>
          <tpl fld="2" item="1"/>
          <tpl fld="7" item="0"/>
          <tpl hier="51" item="4294967295"/>
        </tpls>
      </n>
      <n v="0.13561594261770682" in="1" bc="00B4F0FF" fc="00008000">
        <tpls c="5">
          <tpl fld="1" item="21"/>
          <tpl fld="4" item="136"/>
          <tpl fld="2" item="1"/>
          <tpl fld="7" item="0"/>
          <tpl hier="51" item="4294967295"/>
        </tpls>
      </n>
      <n v="168309870" in="0" bc="00B4F0FF" fc="00008000">
        <tpls c="5">
          <tpl fld="1" item="4"/>
          <tpl fld="4" item="119"/>
          <tpl fld="2" item="1"/>
          <tpl fld="7" item="0"/>
          <tpl hier="51" item="4294967295"/>
        </tpls>
      </n>
      <n v="486079" in="0" bc="00B4F0FF" fc="00008000">
        <tpls c="5">
          <tpl fld="1" item="19"/>
          <tpl fld="4" item="137"/>
          <tpl fld="2" item="1"/>
          <tpl fld="7" item="1"/>
          <tpl hier="51" item="4294967295"/>
        </tpls>
      </n>
      <n v="109487183" in="0" bc="00B4F0FF" fc="00008000">
        <tpls c="5">
          <tpl fld="1" item="4"/>
          <tpl fld="4" item="137"/>
          <tpl fld="2" item="1"/>
          <tpl fld="7" item="1"/>
          <tpl hier="51" item="4294967295"/>
        </tpls>
      </n>
      <n v="114346897" in="0" bc="00B4F0FF" fc="00008000">
        <tpls c="5">
          <tpl fld="1" item="5"/>
          <tpl fld="4" item="137"/>
          <tpl fld="2" item="1"/>
          <tpl fld="7" item="0"/>
          <tpl hier="51" item="4294967295"/>
        </tpls>
      </n>
      <n v="36524768" in="0" bc="00B4F0FF" fc="00008000">
        <tpls c="5">
          <tpl fld="1" item="5"/>
          <tpl fld="13" item="28"/>
          <tpl fld="2" item="1"/>
          <tpl fld="7" item="0"/>
          <tpl hier="51" item="4294967295"/>
        </tpls>
      </n>
      <n v="41217699" in="0" bc="00B4F0FF" fc="00008000">
        <tpls c="5">
          <tpl fld="1" item="4"/>
          <tpl fld="13" item="28"/>
          <tpl fld="2" item="1"/>
          <tpl fld="7" item="0"/>
          <tpl hier="51" item="4294967295"/>
        </tpls>
      </n>
      <n v="1.236860398324308E-3" bc="00B4F0FF" fc="00008000">
        <tpls c="5">
          <tpl fld="1" item="26"/>
          <tpl fld="13" item="32"/>
          <tpl fld="2" item="1"/>
          <tpl fld="7" item="0"/>
          <tpl hier="51" item="4294967295"/>
        </tpls>
      </n>
      <m in="0" bc="00B4F0FF" fc="00404040">
        <tpls c="5">
          <tpl fld="1" item="19"/>
          <tpl fld="13" item="24"/>
          <tpl fld="2" item="1"/>
          <tpl fld="7" item="1"/>
          <tpl hier="51" item="4294967295"/>
        </tpls>
      </m>
      <n v="45944912" in="0" bc="00B4F0FF" fc="00008000">
        <tpls c="5">
          <tpl fld="1" item="4"/>
          <tpl fld="13" item="24"/>
          <tpl fld="2" item="1"/>
          <tpl fld="7" item="1"/>
          <tpl hier="51" item="4294967295"/>
        </tpls>
      </n>
      <n v="0.51502430063908766" in="0" bc="00B4F0FF" fc="00008000">
        <tpls c="5">
          <tpl fld="1" item="7"/>
          <tpl fld="13" item="24"/>
          <tpl fld="2" item="1"/>
          <tpl fld="7" item="0"/>
          <tpl hier="51" item="4294967295"/>
        </tpls>
      </n>
      <n v="0.10077549947423764" bc="00B4F0FF" fc="00008000">
        <tpls c="5">
          <tpl fld="1" item="22"/>
          <tpl fld="4" item="153"/>
          <tpl fld="2" item="1"/>
          <tpl fld="7" item="0"/>
          <tpl hier="51" item="4294967295"/>
        </tpls>
      </n>
      <n v="1.9637454621057263E-2" in="1" bc="00B4F0FF" fc="00008000">
        <tpls c="5">
          <tpl fld="1" item="24"/>
          <tpl fld="4" item="153"/>
          <tpl fld="2" item="1"/>
          <tpl fld="7" item="0"/>
          <tpl hier="51" item="4294967295"/>
        </tpls>
      </n>
      <n v="0.15886317697580907" bc="00B4F0FF" fc="00008000">
        <tpls c="5">
          <tpl fld="1" item="22"/>
          <tpl fld="13" item="30"/>
          <tpl fld="2" item="1"/>
          <tpl fld="7" item="0"/>
          <tpl hier="51" item="4294967295"/>
        </tpls>
      </n>
      <m in="0" fc="00404040">
        <tpls c="5">
          <tpl fld="15" item="0"/>
          <tpl fld="13" item="30"/>
          <tpl fld="2" item="1"/>
          <tpl fld="7" item="1"/>
          <tpl hier="51" item="4294967295"/>
        </tpls>
      </m>
      <n v="1508746" in="0" bc="00B4F0FF" fc="00008000">
        <tpls c="5">
          <tpl fld="1" item="13"/>
          <tpl fld="13" item="30"/>
          <tpl fld="2" item="1"/>
          <tpl fld="7" item="1"/>
          <tpl hier="51" item="4294967295"/>
        </tpls>
      </n>
      <n v="8.3439373069580297E-2" in="1" bc="00B4F0FF" fc="00008000">
        <tpls c="5">
          <tpl fld="1" item="21"/>
          <tpl fld="13" item="29"/>
          <tpl fld="2" item="1"/>
          <tpl fld="7" item="0"/>
          <tpl hier="51" item="4294967295"/>
        </tpls>
      </n>
      <n v="0.26634533362897583" bc="00B4F0FF" fc="00008000">
        <tpls c="5">
          <tpl fld="1" item="22"/>
          <tpl fld="4" item="162"/>
          <tpl fld="2" item="1"/>
          <tpl fld="7" item="0"/>
          <tpl hier="51" item="4294967295"/>
        </tpls>
      </n>
      <m in="0" fc="00404040">
        <tpls c="5">
          <tpl fld="9" item="1"/>
          <tpl fld="4" item="162"/>
          <tpl fld="2" item="1"/>
          <tpl fld="7" item="0"/>
          <tpl hier="51" item="4294967295"/>
        </tpls>
      </m>
      <n v="206163505.13999999" in="0" bc="00B4F0FF" fc="00008000">
        <tpls c="5">
          <tpl fld="1" item="20"/>
          <tpl fld="4" item="162"/>
          <tpl fld="2" item="1"/>
          <tpl fld="7" item="0"/>
          <tpl hier="51" item="4294967295"/>
        </tpls>
      </n>
      <n v="75.289777999999998" in="3" bc="00B4F0FF" fc="00008000">
        <tpls c="6">
          <tpl fld="1" item="3"/>
          <tpl fld="4" item="154"/>
          <tpl fld="2" item="1"/>
          <tpl fld="23" item="0"/>
          <tpl fld="7" item="0"/>
          <tpl hier="51" item="4294967295"/>
        </tpls>
      </n>
      <n v="0.12589174057729183" bc="00B4F0FF" fc="00008000">
        <tpls c="5">
          <tpl fld="1" item="27"/>
          <tpl fld="4" item="147"/>
          <tpl fld="2" item="1"/>
          <tpl fld="7" item="0"/>
          <tpl hier="51" item="4294967295"/>
        </tpls>
      </n>
      <n v="1.6929319190935134E-2" in="1" bc="00B4F0FF" fc="00008000">
        <tpls c="5">
          <tpl fld="1" item="24"/>
          <tpl fld="4" item="89"/>
          <tpl fld="2" item="1"/>
          <tpl fld="7" item="0"/>
          <tpl hier="51" item="4294967295"/>
        </tpls>
      </n>
      <m in="0" fc="00404040">
        <tpls c="5">
          <tpl fld="9" item="2"/>
          <tpl fld="4" item="27"/>
          <tpl fld="2" item="1"/>
          <tpl fld="7" item="0"/>
          <tpl hier="51" item="4294967295"/>
        </tpls>
      </m>
      <n v="1.9380962936173689E-2" in="1" bc="00B4F0FF" fc="00008000">
        <tpls c="5">
          <tpl fld="1" item="24"/>
          <tpl fld="4" item="88"/>
          <tpl fld="2" item="1"/>
          <tpl fld="7" item="0"/>
          <tpl hier="51" item="4294967295"/>
        </tpls>
      </n>
      <n v="0.47843791352159232" bc="00B4F0FF" fc="00008000">
        <tpls c="5">
          <tpl fld="1" item="22"/>
          <tpl fld="13" item="8"/>
          <tpl fld="2" item="1"/>
          <tpl fld="7" item="0"/>
          <tpl hier="51" item="4294967295"/>
        </tpls>
      </n>
      <n v="0.2631553356699407" bc="00B4F0FF" fc="00008000">
        <tpls c="5">
          <tpl fld="1" item="22"/>
          <tpl fld="6" item="20"/>
          <tpl fld="2" item="1"/>
          <tpl fld="7" item="0"/>
          <tpl hier="51" item="4294967295"/>
        </tpls>
      </n>
      <n v="0.39918916887395983" bc="00B4F0FF" fc="00008000">
        <tpls c="5">
          <tpl fld="1" item="22"/>
          <tpl fld="4" item="15"/>
          <tpl fld="2" item="1"/>
          <tpl fld="7" item="0"/>
          <tpl hier="51" item="4294967295"/>
        </tpls>
      </n>
      <m in="0" fc="00404040">
        <tpls c="5">
          <tpl fld="9" item="1"/>
          <tpl fld="4" item="59"/>
          <tpl fld="2" item="1"/>
          <tpl fld="7" item="0"/>
          <tpl hier="51" item="4294967295"/>
        </tpls>
      </m>
      <n v="3855014.35" in="0" bc="00B4F0FF" fc="00008000">
        <tpls c="5">
          <tpl fld="1" item="20"/>
          <tpl fld="4" item="59"/>
          <tpl fld="2" item="1"/>
          <tpl fld="7" item="0"/>
          <tpl hier="51" item="4294967295"/>
        </tpls>
      </n>
      <m in="0" bc="00B4F0FF" fc="00404040">
        <tpls c="5">
          <tpl fld="1" item="7"/>
          <tpl fld="4" item="120"/>
          <tpl fld="2" item="1"/>
          <tpl fld="7" item="0"/>
          <tpl hier="51" item="4294967295"/>
        </tpls>
      </m>
      <n v="0.6771579876434245" in="0" bc="00B4F0FF" fc="00008000">
        <tpls c="5">
          <tpl fld="1" item="7"/>
          <tpl fld="13" item="31"/>
          <tpl fld="2" item="1"/>
          <tpl fld="7" item="0"/>
          <tpl hier="51" item="4294967295"/>
        </tpls>
      </n>
      <n v="0.41770785554842066" in="0" bc="00B4F0FF" fc="00008000">
        <tpls c="5">
          <tpl fld="1" item="7"/>
          <tpl fld="4" item="57"/>
          <tpl fld="2" item="1"/>
          <tpl fld="7" item="0"/>
          <tpl hier="51" item="4294967295"/>
        </tpls>
      </n>
      <n v="0.14552294109169966" bc="00B4F0FF" fc="00008000">
        <tpls c="5">
          <tpl fld="1" item="27"/>
          <tpl fld="4" item="117"/>
          <tpl fld="2" item="1"/>
          <tpl fld="7" item="0"/>
          <tpl hier="51" item="4294967295"/>
        </tpls>
      </n>
      <m in="0" fc="00404040">
        <tpls c="5">
          <tpl fld="15" item="0"/>
          <tpl fld="4" item="126"/>
          <tpl fld="2" item="1"/>
          <tpl fld="7" item="1"/>
          <tpl hier="51" item="4294967295"/>
        </tpls>
      </m>
      <n v="5581228" in="0" bc="00B4F0FF" fc="00008000">
        <tpls c="5">
          <tpl fld="1" item="13"/>
          <tpl fld="4" item="126"/>
          <tpl fld="2" item="1"/>
          <tpl fld="7" item="1"/>
          <tpl hier="51" item="4294967295"/>
        </tpls>
      </n>
      <n v="0.137787569546403" in="2" bc="00B4F0FF" fc="00008000">
        <tpls c="5">
          <tpl fld="1" item="8"/>
          <tpl fld="6" item="21"/>
          <tpl fld="2" item="1"/>
          <tpl fld="7" item="0"/>
          <tpl hier="51" item="4294967295"/>
        </tpls>
      </n>
      <n v="0.58640227048151938" in="2" bc="00B4F0FF" fc="00008000">
        <tpls c="5">
          <tpl fld="1" item="8"/>
          <tpl fld="4" item="106"/>
          <tpl fld="2" item="1"/>
          <tpl fld="7" item="0"/>
          <tpl hier="51" item="4294967295"/>
        </tpls>
      </n>
      <n v="21821306" in="0" bc="00B4F0FF" fc="00008000">
        <tpls c="5">
          <tpl fld="1" item="5"/>
          <tpl fld="4" item="111"/>
          <tpl fld="2" item="1"/>
          <tpl fld="7" item="0"/>
          <tpl hier="51" item="4294967295"/>
        </tpls>
      </n>
      <m in="0" fc="00404040">
        <tpls c="5">
          <tpl fld="9" item="0"/>
          <tpl fld="4" item="15"/>
          <tpl fld="2" item="1"/>
          <tpl fld="7" item="1"/>
          <tpl hier="51" item="4294967295"/>
        </tpls>
      </m>
      <n v="467167" in="0" bc="00B4F0FF" fc="00008000">
        <tpls c="5">
          <tpl fld="1" item="13"/>
          <tpl fld="4" item="15"/>
          <tpl fld="2" item="1"/>
          <tpl fld="7" item="1"/>
          <tpl hier="51" item="4294967295"/>
        </tpls>
      </n>
      <n v="1.9900485911606335E-2" bc="00B4F0FF" fc="00008000">
        <tpls c="5">
          <tpl fld="1" item="26"/>
          <tpl fld="4" item="13"/>
          <tpl fld="2" item="1"/>
          <tpl fld="7" item="0"/>
          <tpl hier="51" item="4294967295"/>
        </tpls>
      </n>
      <m in="0" bc="00B4F0FF" fc="00404040">
        <tpls c="5">
          <tpl fld="1" item="19"/>
          <tpl fld="13" item="22"/>
          <tpl fld="2" item="1"/>
          <tpl fld="7" item="1"/>
          <tpl hier="51" item="4294967295"/>
        </tpls>
      </m>
      <n v="50002948" in="0" bc="00B4F0FF" fc="00008000">
        <tpls c="5">
          <tpl fld="1" item="4"/>
          <tpl fld="13" item="22"/>
          <tpl fld="2" item="1"/>
          <tpl fld="7" item="1"/>
          <tpl hier="51" item="4294967295"/>
        </tpls>
      </n>
      <n v="0" bc="00B4F0FF" fc="00404040">
        <tpls c="5">
          <tpl fld="1" item="22"/>
          <tpl fld="13" item="27"/>
          <tpl fld="2" item="1"/>
          <tpl fld="7" item="0"/>
          <tpl hier="51" item="4294967295"/>
        </tpls>
      </n>
      <n v="5.3262167596053234E-2" bc="00B4F0FF" fc="00008000">
        <tpls c="5">
          <tpl fld="1" item="26"/>
          <tpl fld="4" item="15"/>
          <tpl fld="2" item="1"/>
          <tpl fld="7" item="0"/>
          <tpl hier="51" item="4294967295"/>
        </tpls>
      </n>
      <m in="0" fc="00404040">
        <tpls c="5">
          <tpl fld="9" item="2"/>
          <tpl fld="4" item="155"/>
          <tpl fld="2" item="1"/>
          <tpl fld="7" item="0"/>
          <tpl hier="51" item="4294967295"/>
        </tpls>
      </m>
      <n v="10066527.890000001" in="0" bc="00B4F0FF" fc="00008000">
        <tpls c="5">
          <tpl fld="1" item="20"/>
          <tpl fld="4" item="155"/>
          <tpl fld="2" item="1"/>
          <tpl fld="7" item="0"/>
          <tpl hier="51" item="4294967295"/>
        </tpls>
      </n>
      <n v="0.57579849814559336" in="2" bc="00B4F0FF" fc="00008000">
        <tpls c="5">
          <tpl fld="1" item="9"/>
          <tpl fld="4" item="144"/>
          <tpl fld="2" item="1"/>
          <tpl fld="7" item="0"/>
          <tpl hier="51" item="4294967295"/>
        </tpls>
      </n>
      <n v="1.711929587700858E-2" bc="00B4F0FF" fc="00008000">
        <tpls c="5">
          <tpl fld="1" item="26"/>
          <tpl fld="6" item="16"/>
          <tpl fld="2" item="1"/>
          <tpl fld="7" item="0"/>
          <tpl hier="51" item="4294967295"/>
        </tpls>
      </n>
      <n v="2.512063528961843E-4" bc="00B4F0FF" fc="00008000">
        <tpls c="5">
          <tpl fld="1" item="22"/>
          <tpl fld="13" item="21"/>
          <tpl fld="2" item="1"/>
          <tpl fld="7" item="0"/>
          <tpl hier="51" item="4294967295"/>
        </tpls>
      </n>
      <n v="2.0275772466901024E-3" bc="00B4F0FF" fc="00008000">
        <tpls c="5">
          <tpl fld="1" item="26"/>
          <tpl fld="13" item="29"/>
          <tpl fld="2" item="1"/>
          <tpl fld="7" item="0"/>
          <tpl hier="51" item="4294967295"/>
        </tpls>
      </n>
      <n v="1.7048384137358243E-2" bc="00B4F0FF" fc="00008000">
        <tpls c="5">
          <tpl fld="1" item="26"/>
          <tpl fld="6" item="1"/>
          <tpl fld="2" item="1"/>
          <tpl fld="7" item="0"/>
          <tpl hier="51" item="4294967295"/>
        </tpls>
      </n>
      <n v="2.1683163839773763E-2" in="1" bc="00B4F0FF" fc="00008000">
        <tpls c="5">
          <tpl fld="1" item="24"/>
          <tpl fld="4" item="4"/>
          <tpl fld="2" item="1"/>
          <tpl fld="7" item="0"/>
          <tpl hier="51" item="4294967295"/>
        </tpls>
      </n>
      <n v="0.5076967302912041" in="2" bc="00B4F0FF" fc="00008000">
        <tpls c="5">
          <tpl fld="1" item="8"/>
          <tpl fld="4" item="89"/>
          <tpl fld="2" item="1"/>
          <tpl fld="7" item="0"/>
          <tpl hier="51" item="4294967295"/>
        </tpls>
      </n>
      <m in="0" fc="00404040">
        <tpls c="5">
          <tpl fld="9" item="1"/>
          <tpl fld="13" item="10"/>
          <tpl fld="2" item="1"/>
          <tpl fld="7" item="0"/>
          <tpl hier="51" item="4294967295"/>
        </tpls>
      </m>
      <m in="0" fc="00404040">
        <tpls c="5">
          <tpl fld="9" item="1"/>
          <tpl fld="4" item="12"/>
          <tpl fld="2" item="1"/>
          <tpl fld="7" item="0"/>
          <tpl hier="51" item="4294967295"/>
        </tpls>
      </m>
      <n v="7557905.4000000004" in="0" bc="00B4F0FF" fc="00008000">
        <tpls c="5">
          <tpl fld="1" item="20"/>
          <tpl fld="4" item="12"/>
          <tpl fld="2" item="1"/>
          <tpl fld="7" item="0"/>
          <tpl hier="51" item="4294967295"/>
        </tpls>
      </n>
      <n v="0.20498732052434485" in="2" bc="00B4F0FF" fc="00008000">
        <tpls c="5">
          <tpl fld="1" item="9"/>
          <tpl fld="13" item="3"/>
          <tpl fld="2" item="1"/>
          <tpl fld="7" item="0"/>
          <tpl hier="51" item="4294967295"/>
        </tpls>
      </n>
      <n v="212000" in="0" fc="00008000">
        <tpls c="5">
          <tpl fld="15" item="0"/>
          <tpl fld="13" item="25"/>
          <tpl fld="2" item="1"/>
          <tpl fld="7" item="1"/>
          <tpl hier="51" item="4294967295"/>
        </tpls>
      </n>
      <n v="0.11451449278387529" bc="00B4F0FF" fc="00008000">
        <tpls c="5">
          <tpl fld="1" item="22"/>
          <tpl fld="4" item="145"/>
          <tpl fld="2" item="1"/>
          <tpl fld="7" item="0"/>
          <tpl hier="51" item="4294967295"/>
        </tpls>
      </n>
      <n v="188413" in="0" bc="00B4F0FF" fc="00008000">
        <tpls c="5">
          <tpl fld="1" item="19"/>
          <tpl fld="4" item="37"/>
          <tpl fld="2" item="1"/>
          <tpl fld="7" item="1"/>
          <tpl hier="51" item="4294967295"/>
        </tpls>
      </n>
      <n v="52675551" in="0" bc="00B4F0FF" fc="00008000">
        <tpls c="5">
          <tpl fld="1" item="4"/>
          <tpl fld="4" item="37"/>
          <tpl fld="2" item="1"/>
          <tpl fld="7" item="1"/>
          <tpl hier="51" item="4294967295"/>
        </tpls>
      </n>
      <n v="0.7766018244656071" in="0" bc="00B4F0FF" fc="00008000">
        <tpls c="5">
          <tpl fld="1" item="7"/>
          <tpl fld="6" item="3"/>
          <tpl fld="2" item="1"/>
          <tpl fld="7" item="0"/>
          <tpl hier="51" item="4294967295"/>
        </tpls>
      </n>
      <n v="0.40537091007065845" in="2" bc="00B4F0FF" fc="00008000">
        <tpls c="5">
          <tpl fld="1" item="9"/>
          <tpl fld="4" item="164"/>
          <tpl fld="2" item="1"/>
          <tpl fld="7" item="0"/>
          <tpl hier="51" item="4294967295"/>
        </tpls>
      </n>
      <n v="94.366067999999999" in="3" bc="00B4F0FF" fc="00008000">
        <tpls c="6">
          <tpl fld="1" item="3"/>
          <tpl fld="4" item="104"/>
          <tpl fld="2" item="1"/>
          <tpl fld="23" item="0"/>
          <tpl fld="7" item="0"/>
          <tpl hier="51" item="4294967295"/>
        </tpls>
      </n>
      <n v="0.11645339473749797" in="1" bc="00B4F0FF" fc="00008000">
        <tpls c="5">
          <tpl fld="1" item="21"/>
          <tpl fld="4" item="43"/>
          <tpl fld="2" item="1"/>
          <tpl fld="7" item="0"/>
          <tpl hier="51" item="4294967295"/>
        </tpls>
      </n>
      <n v="-2735000" in="0" fc="00000080">
        <tpls c="5">
          <tpl fld="9" item="0"/>
          <tpl fld="8" item="8"/>
          <tpl fld="2" item="1"/>
          <tpl fld="7" item="1"/>
          <tpl hier="51" item="4294967295"/>
        </tpls>
      </n>
      <n v="92574297.390000001" in="0" bc="00B4F0FF" fc="00008000">
        <tpls c="5">
          <tpl fld="1" item="13"/>
          <tpl fld="8" item="8"/>
          <tpl fld="2" item="1"/>
          <tpl fld="7" item="1"/>
          <tpl hier="51" item="4294967295"/>
        </tpls>
      </n>
      <n v="0.38091168536814857" in="2" bc="00B4F0FF" fc="00008000">
        <tpls c="5">
          <tpl fld="1" item="9"/>
          <tpl fld="4" item="120"/>
          <tpl fld="2" item="1"/>
          <tpl fld="7" item="0"/>
          <tpl hier="51" item="4294967295"/>
        </tpls>
      </n>
      <n v="124286" in="0" bc="00B4F0FF" fc="00008000">
        <tpls c="5">
          <tpl fld="1" item="19"/>
          <tpl fld="4" item="62"/>
          <tpl fld="2" item="1"/>
          <tpl fld="7" item="1"/>
          <tpl hier="51" item="4294967295"/>
        </tpls>
      </n>
      <n v="183924941" in="0" bc="00B4F0FF" fc="00008000">
        <tpls c="5">
          <tpl fld="1" item="4"/>
          <tpl fld="4" item="62"/>
          <tpl fld="2" item="1"/>
          <tpl fld="7" item="1"/>
          <tpl hier="51" item="4294967295"/>
        </tpls>
      </n>
      <m in="0" fc="00404040">
        <tpls c="5">
          <tpl fld="9" item="1"/>
          <tpl fld="4" item="31"/>
          <tpl fld="2" item="1"/>
          <tpl fld="7" item="0"/>
          <tpl hier="51" item="4294967295"/>
        </tpls>
      </m>
      <n v="0.46577967563498157" in="2" bc="00B4F0FF" fc="00008000">
        <tpls c="5">
          <tpl fld="1" item="8"/>
          <tpl fld="4" item="85"/>
          <tpl fld="2" item="1"/>
          <tpl fld="7" item="0"/>
          <tpl hier="51" item="4294967295"/>
        </tpls>
      </n>
      <n v="41825406" in="0" bc="00B4F0FF" fc="00008000">
        <tpls c="5">
          <tpl fld="1" item="5"/>
          <tpl fld="4" item="108"/>
          <tpl fld="2" item="1"/>
          <tpl fld="7" item="0"/>
          <tpl hier="51" item="4294967295"/>
        </tpls>
      </n>
      <n v="120818592" in="0" bc="00B4F0FF" fc="00008000">
        <tpls c="5">
          <tpl fld="1" item="4"/>
          <tpl fld="4" item="142"/>
          <tpl fld="2" item="1"/>
          <tpl fld="7" item="0"/>
          <tpl hier="51" item="4294967295"/>
        </tpls>
      </n>
      <n v="1.847409607655771E-2" in="1" bc="00B4F0FF" fc="00008000">
        <tpls c="5">
          <tpl fld="1" item="24"/>
          <tpl fld="4" item="99"/>
          <tpl fld="2" item="1"/>
          <tpl fld="7" item="0"/>
          <tpl hier="51" item="4294967295"/>
        </tpls>
      </n>
      <m in="0" fc="00404040">
        <tpls c="5">
          <tpl fld="15" item="0"/>
          <tpl fld="13" item="23"/>
          <tpl fld="2" item="1"/>
          <tpl fld="7" item="1"/>
          <tpl hier="51" item="4294967295"/>
        </tpls>
      </m>
      <m in="0" fc="00404040">
        <tpls c="5">
          <tpl fld="15" item="0"/>
          <tpl fld="4" item="68"/>
          <tpl fld="2" item="1"/>
          <tpl fld="7" item="1"/>
          <tpl hier="51" item="4294967295"/>
        </tpls>
      </m>
      <n v="1.352469460945188E-2" in="1" bc="00B4F0FF" fc="00008000">
        <tpls c="5">
          <tpl fld="1" item="24"/>
          <tpl fld="4" item="91"/>
          <tpl fld="2" item="1"/>
          <tpl fld="7" item="0"/>
          <tpl hier="51" item="4294967295"/>
        </tpls>
      </n>
      <n v="53696872797" in="0" bc="00B4F0FF" fc="00008000">
        <tpls c="5">
          <tpl fld="1" item="5"/>
          <tpl fld="8" item="3"/>
          <tpl fld="2" item="1"/>
          <tpl fld="7" item="0"/>
          <tpl hier="51" item="4294967295"/>
        </tpls>
      </n>
      <n v="6.6822566838086956E-3" in="1" bc="00B4F0FF" fc="00008000">
        <tpls c="5">
          <tpl fld="1" item="24"/>
          <tpl fld="13" item="4"/>
          <tpl fld="2" item="1"/>
          <tpl fld="7" item="0"/>
          <tpl hier="51" item="4294967295"/>
        </tpls>
      </n>
      <n v="1.1017460630770545E-2" bc="00B4F0FF" fc="00008000">
        <tpls c="5">
          <tpl fld="1" item="26"/>
          <tpl fld="4" item="36"/>
          <tpl fld="2" item="1"/>
          <tpl fld="7" item="0"/>
          <tpl hier="51" item="4294967295"/>
        </tpls>
      </n>
      <n v="941728" in="0" bc="00B4F0FF" fc="00008000">
        <tpls c="5">
          <tpl fld="1" item="19"/>
          <tpl fld="4" item="71"/>
          <tpl fld="2" item="1"/>
          <tpl fld="7" item="1"/>
          <tpl hier="51" item="4294967295"/>
        </tpls>
      </n>
      <n v="1881673191" in="0" bc="00B4F0FF" fc="00008000">
        <tpls c="5">
          <tpl fld="1" item="4"/>
          <tpl fld="4" item="71"/>
          <tpl fld="2" item="1"/>
          <tpl fld="7" item="1"/>
          <tpl hier="51" item="4294967295"/>
        </tpls>
      </n>
      <n v="0.29823037163556232" in="2" bc="00B4F0FF" fc="00008000">
        <tpls c="5">
          <tpl fld="1" item="9"/>
          <tpl fld="4" item="54"/>
          <tpl fld="2" item="1"/>
          <tpl fld="7" item="0"/>
          <tpl hier="51" item="4294967295"/>
        </tpls>
      </n>
      <n v="-511541" in="0" bc="00B4F0FF" fc="00000080">
        <tpls c="5">
          <tpl fld="1" item="19"/>
          <tpl fld="4" item="161"/>
          <tpl fld="2" item="1"/>
          <tpl fld="7" item="1"/>
          <tpl hier="51" item="4294967295"/>
        </tpls>
      </n>
      <n v="65745528" in="0" bc="00B4F0FF" fc="00008000">
        <tpls c="5">
          <tpl fld="1" item="4"/>
          <tpl fld="4" item="161"/>
          <tpl fld="2" item="1"/>
          <tpl fld="7" item="1"/>
          <tpl hier="51" item="4294967295"/>
        </tpls>
      </n>
      <m in="0" fc="00404040">
        <tpls c="5">
          <tpl fld="9" item="2"/>
          <tpl fld="4" item="18"/>
          <tpl fld="2" item="1"/>
          <tpl fld="7" item="0"/>
          <tpl hier="51" item="4294967295"/>
        </tpls>
      </m>
      <m in="0" fc="00404040">
        <tpls c="5">
          <tpl fld="9" item="2"/>
          <tpl fld="4" item="55"/>
          <tpl fld="2" item="1"/>
          <tpl fld="7" item="0"/>
          <tpl hier="51" item="4294967295"/>
        </tpls>
      </m>
      <n v="0.12758417484411236" in="2" bc="00B4F0FF" fc="00008000">
        <tpls c="5">
          <tpl fld="1" item="9"/>
          <tpl fld="13" item="25"/>
          <tpl fld="2" item="1"/>
          <tpl fld="7" item="0"/>
          <tpl hier="51" item="4294967295"/>
        </tpls>
      </n>
      <n v="3.7155790267823466E-2" bc="00B4F0FF" fc="00008000">
        <tpls c="5">
          <tpl fld="1" item="22"/>
          <tpl fld="4" item="111"/>
          <tpl fld="2" item="1"/>
          <tpl fld="7" item="0"/>
          <tpl hier="51" item="4294967295"/>
        </tpls>
      </n>
      <n v="0.40758012714544245" in="0" bc="00B4F0FF" fc="00008000">
        <tpls c="5">
          <tpl fld="1" item="7"/>
          <tpl fld="4" item="93"/>
          <tpl fld="2" item="1"/>
          <tpl fld="7" item="0"/>
          <tpl hier="51" item="4294967295"/>
        </tpls>
      </n>
      <n v="53961707" in="0" bc="00B4F0FF" fc="00008000">
        <tpls c="5">
          <tpl fld="1" item="5"/>
          <tpl fld="4" item="114"/>
          <tpl fld="2" item="1"/>
          <tpl fld="7" item="0"/>
          <tpl hier="51" item="4294967295"/>
        </tpls>
      </n>
      <n v="230511" in="0" bc="00B4F0FF" fc="00008000">
        <tpls c="5">
          <tpl fld="1" item="19"/>
          <tpl fld="4" item="115"/>
          <tpl fld="2" item="1"/>
          <tpl fld="7" item="1"/>
          <tpl hier="51" item="4294967295"/>
        </tpls>
      </n>
      <n v="33999150" in="0" bc="00B4F0FF" fc="00008000">
        <tpls c="5">
          <tpl fld="1" item="4"/>
          <tpl fld="4" item="115"/>
          <tpl fld="2" item="1"/>
          <tpl fld="7" item="1"/>
          <tpl hier="51" item="4294967295"/>
        </tpls>
      </n>
      <n v="213498" in="0" bc="00B4F0FF" fc="00008000">
        <tpls c="5">
          <tpl fld="1" item="19"/>
          <tpl fld="4" item="63"/>
          <tpl fld="2" item="1"/>
          <tpl fld="7" item="1"/>
          <tpl hier="51" item="4294967295"/>
        </tpls>
      </n>
      <n v="57156940" in="0" bc="00B4F0FF" fc="00008000">
        <tpls c="5">
          <tpl fld="1" item="4"/>
          <tpl fld="4" item="63"/>
          <tpl fld="2" item="1"/>
          <tpl fld="7" item="1"/>
          <tpl hier="51" item="4294967295"/>
        </tpls>
      </n>
      <n v="1900008" in="0" bc="00B4F0FF" fc="00008000">
        <tpls c="5">
          <tpl fld="1" item="19"/>
          <tpl fld="4" item="11"/>
          <tpl fld="2" item="1"/>
          <tpl fld="7" item="1"/>
          <tpl hier="51" item="4294967295"/>
        </tpls>
      </n>
      <n v="1444397815" in="0" bc="00B4F0FF" fc="00008000">
        <tpls c="5">
          <tpl fld="1" item="4"/>
          <tpl fld="4" item="11"/>
          <tpl fld="2" item="1"/>
          <tpl fld="7" item="1"/>
          <tpl hier="51" item="4294967295"/>
        </tpls>
      </n>
      <n v="20495" in="0" bc="00B4F0FF" fc="00008000">
        <tpls c="5">
          <tpl fld="1" item="19"/>
          <tpl fld="4" item="96"/>
          <tpl fld="2" item="1"/>
          <tpl fld="7" item="1"/>
          <tpl hier="51" item="4294967295"/>
        </tpls>
      </n>
      <n v="165882204" in="0" bc="00B4F0FF" fc="00008000">
        <tpls c="5">
          <tpl fld="1" item="4"/>
          <tpl fld="4" item="96"/>
          <tpl fld="2" item="1"/>
          <tpl fld="7" item="1"/>
          <tpl hier="51" item="4294967295"/>
        </tpls>
      </n>
      <n v="72.269672999999997" in="3" bc="00B4F0FF" fc="00008000">
        <tpls c="6">
          <tpl fld="1" item="3"/>
          <tpl fld="4" item="74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21"/>
          <tpl fld="2" item="1"/>
          <tpl fld="7" item="0"/>
          <tpl hier="51" item="4294967295"/>
        </tpls>
      </m>
      <n v="21952205.440000001" in="0" bc="00B4F0FF" fc="00008000">
        <tpls c="5">
          <tpl fld="1" item="20"/>
          <tpl fld="4" item="21"/>
          <tpl fld="2" item="1"/>
          <tpl fld="7" item="0"/>
          <tpl hier="51" item="4294967295"/>
        </tpls>
      </n>
      <n v="0.15510726000631073" bc="00B4F0FF" fc="00008000">
        <tpls c="5">
          <tpl fld="1" item="27"/>
          <tpl fld="4" item="56"/>
          <tpl fld="2" item="1"/>
          <tpl fld="7" item="0"/>
          <tpl hier="51" item="4294967295"/>
        </tpls>
      </n>
      <n v="0.28290143336281265" bc="00B4F0FF" fc="00008000">
        <tpls c="5">
          <tpl fld="1" item="22"/>
          <tpl fld="4" item="23"/>
          <tpl fld="2" item="1"/>
          <tpl fld="7" item="0"/>
          <tpl hier="51" item="4294967295"/>
        </tpls>
      </n>
      <m bc="00B4F0FF" fc="00404040">
        <tpls c="5">
          <tpl fld="1" item="27"/>
          <tpl fld="3" item="1"/>
          <tpl fld="2" item="1"/>
          <tpl fld="7" item="0"/>
          <tpl hier="51" item="4294967295"/>
        </tpls>
      </m>
      <n v="4.345154750661457E-3" in="1" bc="00B4F0FF" fc="00008000">
        <tpls c="5">
          <tpl fld="1" item="24"/>
          <tpl fld="6" item="5"/>
          <tpl fld="2" item="1"/>
          <tpl fld="7" item="0"/>
          <tpl hier="51" item="4294967295"/>
        </tpls>
      </n>
      <n v="55.781421000000002" in="3" bc="00B4F0FF" fc="00008000">
        <tpls c="6">
          <tpl fld="1" item="3"/>
          <tpl fld="4" item="127"/>
          <tpl fld="2" item="1"/>
          <tpl fld="23" item="0"/>
          <tpl fld="7" item="0"/>
          <tpl hier="51" item="4294967295"/>
        </tpls>
      </n>
      <n v="0.13200222388669308" bc="00B4F0FF" fc="00008000">
        <tpls c="5">
          <tpl fld="1" item="27"/>
          <tpl fld="4" item="95"/>
          <tpl fld="2" item="1"/>
          <tpl fld="7" item="0"/>
          <tpl hier="51" item="4294967295"/>
        </tpls>
      </n>
      <n v="0.18982308732357839" bc="00B4F0FF" fc="00008000">
        <tpls c="5">
          <tpl fld="1" item="22"/>
          <tpl fld="4" item="34"/>
          <tpl fld="2" item="1"/>
          <tpl fld="7" item="0"/>
          <tpl hier="51" item="4294967295"/>
        </tpls>
      </n>
      <n v="0.48038131693820346" bc="00B4F0FF" fc="00008000">
        <tpls c="5">
          <tpl fld="1" item="22"/>
          <tpl fld="4" item="144"/>
          <tpl fld="2" item="1"/>
          <tpl fld="7" item="0"/>
          <tpl hier="51" item="4294967295"/>
        </tpls>
      </n>
      <n v="7.0739029860715619E-2" bc="00B4F0FF" fc="00008000">
        <tpls c="5">
          <tpl fld="1" item="22"/>
          <tpl fld="4" item="156"/>
          <tpl fld="2" item="1"/>
          <tpl fld="7" item="0"/>
          <tpl hier="51" item="4294967295"/>
        </tpls>
      </n>
      <n v="0.29243784590656835" bc="00B4F0FF" fc="00008000">
        <tpls c="5">
          <tpl fld="1" item="22"/>
          <tpl fld="4" item="68"/>
          <tpl fld="2" item="1"/>
          <tpl fld="7" item="0"/>
          <tpl hier="51" item="4294967295"/>
        </tpls>
      </n>
      <n v="0.33806283430328227" bc="00B4F0FF" fc="00008000">
        <tpls c="5">
          <tpl fld="1" item="22"/>
          <tpl fld="8" item="3"/>
          <tpl fld="2" item="1"/>
          <tpl fld="7" item="0"/>
          <tpl hier="51" item="4294967295"/>
        </tpls>
      </n>
      <n v="155139459" in="0" bc="00B4F0FF" fc="00008000">
        <tpls c="5">
          <tpl fld="1" item="4"/>
          <tpl fld="4" item="128"/>
          <tpl fld="2" item="1"/>
          <tpl fld="7" item="0"/>
          <tpl hier="51" item="4294967295"/>
        </tpls>
      </n>
      <n v="1.4541022005357764E-2" in="1" bc="00B4F0FF" fc="00008000">
        <tpls c="5">
          <tpl fld="1" item="24"/>
          <tpl fld="4" item="129"/>
          <tpl fld="2" item="1"/>
          <tpl fld="7" item="0"/>
          <tpl hier="51" item="4294967295"/>
        </tpls>
      </n>
      <m in="0" fc="00404040">
        <tpls c="5">
          <tpl fld="9" item="2"/>
          <tpl fld="4" item="151"/>
          <tpl fld="2" item="1"/>
          <tpl fld="7" item="0"/>
          <tpl hier="51" item="4294967295"/>
        </tpls>
      </m>
      <n v="13801956.32" in="0" bc="00B4F0FF" fc="00008000">
        <tpls c="5">
          <tpl fld="1" item="20"/>
          <tpl fld="4" item="151"/>
          <tpl fld="2" item="1"/>
          <tpl fld="7" item="0"/>
          <tpl hier="51" item="4294967295"/>
        </tpls>
      </n>
      <m in="0" fc="00404040">
        <tpls c="5">
          <tpl fld="9" item="1"/>
          <tpl fld="4" item="146"/>
          <tpl fld="2" item="1"/>
          <tpl fld="7" item="0"/>
          <tpl hier="51" item="4294967295"/>
        </tpls>
      </m>
      <n v="22048541.949999999" in="0" bc="00B4F0FF" fc="00008000">
        <tpls c="5">
          <tpl fld="1" item="20"/>
          <tpl fld="4" item="146"/>
          <tpl fld="2" item="1"/>
          <tpl fld="7" item="0"/>
          <tpl hier="51" item="4294967295"/>
        </tpls>
      </n>
      <m in="0" fc="00404040">
        <tpls c="5">
          <tpl fld="9" item="2"/>
          <tpl fld="4" item="130"/>
          <tpl fld="2" item="1"/>
          <tpl fld="7" item="0"/>
          <tpl hier="51" item="4294967295"/>
        </tpls>
      </m>
      <n v="0.20541186926255658" bc="00B4F0FF" fc="00008000">
        <tpls c="5">
          <tpl fld="1" item="27"/>
          <tpl fld="4" item="21"/>
          <tpl fld="2" item="1"/>
          <tpl fld="7" item="0"/>
          <tpl hier="51" item="4294967295"/>
        </tpls>
      </n>
      <n v="0.13625714701728431" bc="00B4F0FF" fc="00008000">
        <tpls c="5">
          <tpl fld="1" item="27"/>
          <tpl fld="4" item="91"/>
          <tpl fld="2" item="1"/>
          <tpl fld="7" item="0"/>
          <tpl hier="51" item="4294967295"/>
        </tpls>
      </n>
      <n v="0.18974312254403355" bc="00B4F0FF" fc="00008000">
        <tpls c="5">
          <tpl fld="1" item="27"/>
          <tpl fld="4" item="122"/>
          <tpl fld="2" item="1"/>
          <tpl fld="7" item="0"/>
          <tpl hier="51" item="4294967295"/>
        </tpls>
      </n>
      <n v="0.1488690932438485" bc="00B4F0FF" fc="00008000">
        <tpls c="5">
          <tpl fld="1" item="27"/>
          <tpl fld="4" item="63"/>
          <tpl fld="2" item="1"/>
          <tpl fld="7" item="0"/>
          <tpl hier="51" item="4294967295"/>
        </tpls>
      </n>
      <n v="2.9185116411799134E-2" bc="00B4F0FF" fc="00008000">
        <tpls c="5">
          <tpl fld="1" item="27"/>
          <tpl fld="6" item="21"/>
          <tpl fld="2" item="1"/>
          <tpl fld="7" item="0"/>
          <tpl hier="51" item="4294967295"/>
        </tpls>
      </n>
      <n v="0.15547889110271559" bc="00B4F0FF" fc="00008000">
        <tpls c="5">
          <tpl fld="1" item="27"/>
          <tpl fld="4" item="34"/>
          <tpl fld="2" item="1"/>
          <tpl fld="7" item="0"/>
          <tpl hier="51" item="4294967295"/>
        </tpls>
      </n>
      <n v="0.15255873067196732" bc="00B4F0FF" fc="00008000">
        <tpls c="5">
          <tpl fld="1" item="27"/>
          <tpl fld="4" item="60"/>
          <tpl fld="2" item="1"/>
          <tpl fld="7" item="0"/>
          <tpl hier="51" item="4294967295"/>
        </tpls>
      </n>
      <m in="0" fc="00404040">
        <tpls c="5">
          <tpl fld="9" item="0"/>
          <tpl fld="4" item="118"/>
          <tpl fld="2" item="1"/>
          <tpl fld="7" item="1"/>
          <tpl hier="51" item="4294967295"/>
        </tpls>
      </m>
      <n v="41979786" in="0" bc="00B4F0FF" fc="00008000">
        <tpls c="5">
          <tpl fld="1" item="4"/>
          <tpl fld="4" item="113"/>
          <tpl fld="2" item="1"/>
          <tpl fld="7" item="0"/>
          <tpl hier="51" item="4294967295"/>
        </tpls>
      </n>
      <n v="0.35635180418373708" in="0" bc="00B4F0FF" fc="00008000">
        <tpls c="5">
          <tpl fld="1" item="7"/>
          <tpl fld="4" item="131"/>
          <tpl fld="2" item="1"/>
          <tpl fld="7" item="0"/>
          <tpl hier="51" item="4294967295"/>
        </tpls>
      </n>
      <n v="6976" in="0" bc="00B4F0FF" fc="00008000">
        <tpls c="5">
          <tpl fld="1" item="19"/>
          <tpl fld="4" item="165"/>
          <tpl fld="2" item="1"/>
          <tpl fld="7" item="1"/>
          <tpl hier="51" item="4294967295"/>
        </tpls>
      </n>
      <n v="54248917" in="0" bc="00B4F0FF" fc="00008000">
        <tpls c="5">
          <tpl fld="1" item="4"/>
          <tpl fld="4" item="165"/>
          <tpl fld="2" item="1"/>
          <tpl fld="7" item="1"/>
          <tpl hier="51" item="4294967295"/>
        </tpls>
      </n>
      <n v="2.3086193246117593E-2" bc="00B4F0FF" fc="00008000">
        <tpls c="5">
          <tpl fld="1" item="26"/>
          <tpl fld="4" item="119"/>
          <tpl fld="2" item="1"/>
          <tpl fld="7" item="0"/>
          <tpl hier="51" item="4294967295"/>
        </tpls>
      </n>
      <n v="0.51021866367908575" in="2" bc="00B4F0FF" fc="00008000">
        <tpls c="5">
          <tpl fld="1" item="9"/>
          <tpl fld="4" item="137"/>
          <tpl fld="2" item="1"/>
          <tpl fld="7" item="0"/>
          <tpl hier="51" item="4294967295"/>
        </tpls>
      </n>
      <n v="4.5190306516544487E-2" in="1" bc="00B4F0FF" fc="00008000">
        <tpls c="5">
          <tpl fld="1" item="21"/>
          <tpl fld="13" item="28"/>
          <tpl fld="2" item="1"/>
          <tpl fld="7" item="0"/>
          <tpl hier="51" item="4294967295"/>
        </tpls>
      </n>
      <m in="0" fc="00404040">
        <tpls c="5">
          <tpl fld="9" item="0"/>
          <tpl fld="13" item="32"/>
          <tpl fld="2" item="1"/>
          <tpl fld="7" item="1"/>
          <tpl hier="51" item="4294967295"/>
        </tpls>
      </m>
      <n v="79775146" in="0" bc="00B4F0FF" fc="00008000">
        <tpls c="5">
          <tpl fld="1" item="4"/>
          <tpl fld="13" item="32"/>
          <tpl fld="2" item="1"/>
          <tpl fld="7" item="0"/>
          <tpl hier="51" item="4294967295"/>
        </tpls>
      </n>
      <n v="60651076" in="0" bc="00B4F0FF" fc="00008000">
        <tpls c="5">
          <tpl fld="1" item="5"/>
          <tpl fld="13" item="24"/>
          <tpl fld="2" item="1"/>
          <tpl fld="7" item="0"/>
          <tpl hier="51" item="4294967295"/>
        </tpls>
      </n>
      <n v="1.5816599869046578E-2" in="1" bc="00B4F0FF" fc="00008000">
        <tpls c="5">
          <tpl fld="1" item="24"/>
          <tpl fld="13" item="24"/>
          <tpl fld="2" item="1"/>
          <tpl fld="7" item="0"/>
          <tpl hier="51" item="4294967295"/>
        </tpls>
      </n>
      <m in="0" fc="00404040">
        <tpls c="5">
          <tpl fld="9" item="0"/>
          <tpl fld="4" item="153"/>
          <tpl fld="2" item="1"/>
          <tpl fld="7" item="1"/>
          <tpl hier="51" item="4294967295"/>
        </tpls>
      </m>
      <n v="522464" in="0" bc="00B4F0FF" fc="00008000">
        <tpls c="5">
          <tpl fld="1" item="13"/>
          <tpl fld="4" item="153"/>
          <tpl fld="2" item="1"/>
          <tpl fld="7" item="1"/>
          <tpl hier="51" item="4294967295"/>
        </tpls>
      </n>
      <n v="112.41892199999999" in="3" bc="00B4F0FF" fc="00008000">
        <tpls c="6">
          <tpl fld="1" item="3"/>
          <tpl fld="13" item="30"/>
          <tpl fld="2" item="1"/>
          <tpl fld="23" item="0"/>
          <tpl fld="7" item="0"/>
          <tpl hier="51" item="4294967295"/>
        </tpls>
      </n>
      <n v="0.15685085781511923" in="2" bc="00B4F0FF" fc="00008000">
        <tpls c="5">
          <tpl fld="1" item="8"/>
          <tpl fld="13" item="30"/>
          <tpl fld="2" item="1"/>
          <tpl fld="7" item="0"/>
          <tpl hier="51" item="4294967295"/>
        </tpls>
      </n>
      <n v="0.21440141850736028" bc="00B4F0FF" fc="00008000">
        <tpls c="5">
          <tpl fld="1" item="27"/>
          <tpl fld="4" item="138"/>
          <tpl fld="2" item="1"/>
          <tpl fld="7" item="0"/>
          <tpl hier="51" item="4294967295"/>
        </tpls>
      </n>
      <m in="0" fc="00404040">
        <tpls c="5">
          <tpl fld="9" item="0"/>
          <tpl fld="4" item="162"/>
          <tpl fld="2" item="1"/>
          <tpl fld="7" item="1"/>
          <tpl hier="51" item="4294967295"/>
        </tpls>
      </m>
      <n v="17125809" in="0" bc="00B4F0FF" fc="00008000">
        <tpls c="5">
          <tpl fld="1" item="13"/>
          <tpl fld="4" item="162"/>
          <tpl fld="2" item="1"/>
          <tpl fld="7" item="1"/>
          <tpl hier="51" item="4294967295"/>
        </tpls>
      </n>
      <n v="-114661" in="0" bc="00B4F0FF" fc="00000080">
        <tpls c="5">
          <tpl fld="1" item="19"/>
          <tpl fld="4" item="154"/>
          <tpl fld="2" item="1"/>
          <tpl fld="7" item="1"/>
          <tpl hier="51" item="4294967295"/>
        </tpls>
      </n>
      <n v="56137693" in="0" bc="00B4F0FF" fc="00008000">
        <tpls c="5">
          <tpl fld="1" item="4"/>
          <tpl fld="4" item="154"/>
          <tpl fld="2" item="1"/>
          <tpl fld="7" item="1"/>
          <tpl hier="51" item="4294967295"/>
        </tpls>
      </n>
      <n v="56137693" in="0" bc="00B4F0FF" fc="00008000">
        <tpls c="5">
          <tpl fld="1" item="4"/>
          <tpl fld="4" item="154"/>
          <tpl fld="2" item="1"/>
          <tpl fld="7" item="0"/>
          <tpl hier="51" item="4294967295"/>
        </tpls>
      </n>
      <n v="0.2329334178338483" bc="00B4F0FF" fc="00008000">
        <tpls c="5">
          <tpl fld="1" item="22"/>
          <tpl fld="4" item="147"/>
          <tpl fld="2" item="1"/>
          <tpl fld="7" item="0"/>
          <tpl hier="51" item="4294967295"/>
        </tpls>
      </n>
      <n v="108409491" in="0" bc="00B4F0FF" fc="00008000">
        <tpls c="5">
          <tpl fld="1" item="4"/>
          <tpl fld="4" item="147"/>
          <tpl fld="2" item="1"/>
          <tpl fld="7" item="0"/>
          <tpl hier="51" item="4294967295"/>
        </tpls>
      </n>
      <n v="198519240" in="0" bc="00B4F0FF" fc="00008000">
        <tpls c="5">
          <tpl fld="1" item="4"/>
          <tpl fld="4" item="166"/>
          <tpl fld="2" item="1"/>
          <tpl fld="7" item="0"/>
          <tpl hier="51" item="4294967295"/>
        </tpls>
      </n>
      <n v="0.32578876518738642" in="2" bc="00B4F0FF" fc="00008000">
        <tpls c="5">
          <tpl fld="1" item="9"/>
          <tpl fld="4" item="166"/>
          <tpl fld="2" item="1"/>
          <tpl fld="7" item="0"/>
          <tpl hier="51" item="4294967295"/>
        </tpls>
      </n>
      <n v="4.8882462766516713E-2" in="1" bc="00B4F0FF" fc="00008000">
        <tpls c="5">
          <tpl fld="1" item="21"/>
          <tpl fld="4" item="103"/>
          <tpl fld="2" item="1"/>
          <tpl fld="7" item="0"/>
          <tpl hier="51" item="4294967295"/>
        </tpls>
      </n>
      <n v="7.0723144151190784E-2" in="1" bc="00B4F0FF" fc="00008000">
        <tpls c="5">
          <tpl fld="1" item="21"/>
          <tpl fld="4" item="48"/>
          <tpl fld="2" item="1"/>
          <tpl fld="7" item="0"/>
          <tpl hier="51" item="4294967295"/>
        </tpls>
      </n>
      <n v="6.3327953669538875E-2" in="1" bc="00B4F0FF" fc="00008000">
        <tpls c="5">
          <tpl fld="1" item="21"/>
          <tpl fld="4" item="117"/>
          <tpl fld="2" item="1"/>
          <tpl fld="7" item="0"/>
          <tpl hier="51" item="4294967295"/>
        </tpls>
      </n>
      <n v="0.16149318268267646" in="1" bc="00B4F0FF" fc="00008000">
        <tpls c="5">
          <tpl fld="1" item="21"/>
          <tpl fld="4" item="16"/>
          <tpl fld="2" item="1"/>
          <tpl fld="7" item="0"/>
          <tpl hier="51" item="4294967295"/>
        </tpls>
      </n>
      <n v="0.10809938711365198" in="1" bc="00B4F0FF" fc="00008000">
        <tpls c="5">
          <tpl fld="1" item="21"/>
          <tpl fld="4" item="113"/>
          <tpl fld="2" item="1"/>
          <tpl fld="7" item="0"/>
          <tpl hier="51" item="4294967295"/>
        </tpls>
      </n>
      <n v="9.3942798668179284E-2" in="1" bc="00B4F0FF" fc="00008000">
        <tpls c="5">
          <tpl fld="1" item="21"/>
          <tpl fld="4" item="68"/>
          <tpl fld="2" item="1"/>
          <tpl fld="7" item="0"/>
          <tpl hier="51" item="4294967295"/>
        </tpls>
      </n>
      <n v="0.26102096223782428" in="1" bc="00B4F0FF" fc="00008000">
        <tpls c="5">
          <tpl fld="1" item="21"/>
          <tpl fld="4" item="99"/>
          <tpl fld="2" item="1"/>
          <tpl fld="7" item="0"/>
          <tpl hier="51" item="4294967295"/>
        </tpls>
      </n>
      <n v="8.8920855537725746E-2" in="1" bc="00B4F0FF" fc="00008000">
        <tpls c="5">
          <tpl fld="1" item="21"/>
          <tpl fld="4" item="118"/>
          <tpl fld="2" item="1"/>
          <tpl fld="7" item="0"/>
          <tpl hier="51" item="4294967295"/>
        </tpls>
      </n>
      <n v="9.0126360926331944E-2" in="1" bc="00B4F0FF" fc="00008000">
        <tpls c="5">
          <tpl fld="1" item="21"/>
          <tpl fld="4" item="160"/>
          <tpl fld="2" item="1"/>
          <tpl fld="7" item="0"/>
          <tpl hier="51" item="4294967295"/>
        </tpls>
      </n>
      <n v="3.4980166495228428E-2" in="1" bc="00B4F0FF" fc="00008000">
        <tpls c="5">
          <tpl fld="1" item="21"/>
          <tpl fld="13" item="15"/>
          <tpl fld="2" item="1"/>
          <tpl fld="7" item="0"/>
          <tpl hier="51" item="4294967295"/>
        </tpls>
      </n>
      <n v="0.1470291423056268" in="1" bc="00B4F0FF" fc="00008000">
        <tpls c="5">
          <tpl fld="1" item="21"/>
          <tpl fld="4" item="96"/>
          <tpl fld="2" item="1"/>
          <tpl fld="7" item="0"/>
          <tpl hier="51" item="4294967295"/>
        </tpls>
      </n>
      <n v="0.24993477055631111" in="1" bc="00B4F0FF" fc="00008000">
        <tpls c="5">
          <tpl fld="1" item="21"/>
          <tpl fld="4" item="49"/>
          <tpl fld="2" item="1"/>
          <tpl fld="7" item="0"/>
          <tpl hier="51" item="4294967295"/>
        </tpls>
      </n>
      <n v="0.10369675378174487" in="1" bc="00B4F0FF" fc="00008000">
        <tpls c="5">
          <tpl fld="1" item="21"/>
          <tpl fld="13" item="11"/>
          <tpl fld="2" item="1"/>
          <tpl fld="7" item="0"/>
          <tpl hier="51" item="4294967295"/>
        </tpls>
      </n>
      <n v="6.1876360986537454E-2" in="1" bc="00B4F0FF" fc="00008000">
        <tpls c="5">
          <tpl fld="1" item="21"/>
          <tpl fld="4" item="7"/>
          <tpl fld="2" item="1"/>
          <tpl fld="7" item="0"/>
          <tpl hier="51" item="4294967295"/>
        </tpls>
      </n>
      <n v="6.8671060167735984E-2" in="1" bc="00B4F0FF" fc="00008000">
        <tpls c="5">
          <tpl fld="1" item="21"/>
          <tpl fld="13" item="22"/>
          <tpl fld="2" item="1"/>
          <tpl fld="7" item="0"/>
          <tpl hier="51" item="4294967295"/>
        </tpls>
      </n>
      <n v="9.2767141900316999E-2" in="1" bc="00B4F0FF" fc="00008000">
        <tpls c="5">
          <tpl fld="1" item="21"/>
          <tpl fld="4" item="145"/>
          <tpl fld="2" item="1"/>
          <tpl fld="7" item="0"/>
          <tpl hier="51" item="4294967295"/>
        </tpls>
      </n>
      <n v="7.3329295737505615E-2" in="1" bc="00B4F0FF" fc="00008000">
        <tpls c="5">
          <tpl fld="1" item="21"/>
          <tpl fld="4" item="86"/>
          <tpl fld="2" item="1"/>
          <tpl fld="7" item="0"/>
          <tpl hier="51" item="4294967295"/>
        </tpls>
      </n>
      <n v="0.14603313208770352" in="1" bc="00B4F0FF" fc="00008000">
        <tpls c="5">
          <tpl fld="1" item="21"/>
          <tpl fld="4" item="65"/>
          <tpl fld="2" item="1"/>
          <tpl fld="7" item="0"/>
          <tpl hier="51" item="4294967295"/>
        </tpls>
      </n>
      <n v="0.14684129607749069" in="1" bc="00B4F0FF" fc="00008000">
        <tpls c="5">
          <tpl fld="1" item="21"/>
          <tpl fld="4" item="89"/>
          <tpl fld="2" item="1"/>
          <tpl fld="7" item="0"/>
          <tpl hier="51" item="4294967295"/>
        </tpls>
      </n>
      <n v="0.59829108490002458" in="2" bc="00B4F0FF" fc="00008000">
        <tpls c="5">
          <tpl fld="1" item="9"/>
          <tpl fld="4" item="158"/>
          <tpl fld="2" item="1"/>
          <tpl fld="7" item="0"/>
          <tpl hier="51" item="4294967295"/>
        </tpls>
      </n>
      <m in="0" fc="00404040">
        <tpls c="5">
          <tpl fld="9" item="2"/>
          <tpl fld="4" item="158"/>
          <tpl fld="2" item="1"/>
          <tpl fld="7" item="0"/>
          <tpl hier="51" item="4294967295"/>
        </tpls>
      </m>
      <n v="13394721.720000001" in="0" bc="00B4F0FF" fc="00008000">
        <tpls c="5">
          <tpl fld="1" item="20"/>
          <tpl fld="4" item="158"/>
          <tpl fld="2" item="1"/>
          <tpl fld="7" item="0"/>
          <tpl hier="51" item="4294967295"/>
        </tpls>
      </n>
      <n v="0.23763814585181636" in="2" bc="00B4F0FF" fc="00008000">
        <tpls c="5">
          <tpl fld="1" item="9"/>
          <tpl fld="8" item="8"/>
          <tpl fld="2" item="1"/>
          <tpl fld="7" item="0"/>
          <tpl hier="51" item="4294967295"/>
        </tpls>
      </n>
      <n v="0.18794947135862811" in="2" bc="00B4F0FF" fc="00008000">
        <tpls c="5">
          <tpl fld="1" item="8"/>
          <tpl fld="8" item="8"/>
          <tpl fld="2" item="1"/>
          <tpl fld="7" item="0"/>
          <tpl hier="51" item="4294967295"/>
        </tpls>
      </n>
      <m in="0" fc="00404040">
        <tpls c="5">
          <tpl fld="9" item="1"/>
          <tpl fld="4" item="163"/>
          <tpl fld="2" item="1"/>
          <tpl fld="7" item="0"/>
          <tpl hier="51" item="4294967295"/>
        </tpls>
      </m>
      <n v="20603258.91" in="0" bc="00B4F0FF" fc="00008000">
        <tpls c="5">
          <tpl fld="1" item="20"/>
          <tpl fld="4" item="163"/>
          <tpl fld="2" item="1"/>
          <tpl fld="7" item="0"/>
          <tpl hier="51" item="4294967295"/>
        </tpls>
      </n>
      <n v="1.1079753727005688E-2" bc="00B4F0FF" fc="00008000">
        <tpls c="5">
          <tpl fld="1" item="26"/>
          <tpl fld="4" item="163"/>
          <tpl fld="2" item="1"/>
          <tpl fld="7" item="0"/>
          <tpl hier="51" item="4294967295"/>
        </tpls>
      </n>
      <n v="0.37368838097369311" in="0" bc="00B4F0FF" fc="00008000">
        <tpls c="5">
          <tpl fld="1" item="7"/>
          <tpl fld="4" item="60"/>
          <tpl fld="2" item="1"/>
          <tpl fld="7" item="0"/>
          <tpl hier="51" item="4294967295"/>
        </tpls>
      </n>
      <n v="1.7711931138178483E-2" in="1" bc="00B4F0FF" fc="00008000">
        <tpls c="5">
          <tpl fld="1" item="24"/>
          <tpl fld="4" item="61"/>
          <tpl fld="2" item="1"/>
          <tpl fld="7" item="0"/>
          <tpl hier="51" item="4294967295"/>
        </tpls>
      </n>
      <n v="279.95254899999998" in="3" bc="00B4F0FF" fc="00008000">
        <tpls c="6">
          <tpl fld="1" item="3"/>
          <tpl fld="13" item="11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12"/>
          <tpl fld="2" item="1"/>
          <tpl fld="7" item="0"/>
          <tpl hier="51" item="4294967295"/>
        </tpls>
      </m>
      <n v="46.951493999999997" in="3" bc="00B4F0FF" fc="00008000">
        <tpls c="6">
          <tpl fld="1" item="3"/>
          <tpl fld="4" item="9"/>
          <tpl fld="2" item="1"/>
          <tpl fld="23" item="0"/>
          <tpl fld="7" item="0"/>
          <tpl hier="51" item="4294967295"/>
        </tpls>
      </n>
      <n v="0.51192746394154842" in="2" bc="00B4F0FF" fc="00008000">
        <tpls c="5">
          <tpl fld="1" item="8"/>
          <tpl fld="4" item="20"/>
          <tpl fld="2" item="1"/>
          <tpl fld="7" item="0"/>
          <tpl hier="51" item="4294967295"/>
        </tpls>
      </n>
      <m in="0" fc="00404040">
        <tpls c="5">
          <tpl fld="9" item="2"/>
          <tpl fld="4" item="145"/>
          <tpl fld="2" item="1"/>
          <tpl fld="7" item="0"/>
          <tpl hier="51" item="4294967295"/>
        </tpls>
      </m>
      <n v="0.61473186936021929" in="2" bc="00B4F0FF" fc="00008000">
        <tpls c="5">
          <tpl fld="1" item="9"/>
          <tpl fld="4" item="38"/>
          <tpl fld="2" item="1"/>
          <tpl fld="7" item="0"/>
          <tpl hier="51" item="4294967295"/>
        </tpls>
      </n>
      <n v="0.23741144672748271" in="2" bc="00B4F0FF" fc="00008000">
        <tpls c="5">
          <tpl fld="1" item="8"/>
          <tpl fld="13" item="7"/>
          <tpl fld="2" item="1"/>
          <tpl fld="7" item="0"/>
          <tpl hier="51" item="4294967295"/>
        </tpls>
      </n>
      <n v="1.370775050492894E-2" in="1" bc="00B4F0FF" fc="00008000">
        <tpls c="5">
          <tpl fld="1" item="24"/>
          <tpl fld="4" item="66"/>
          <tpl fld="2" item="1"/>
          <tpl fld="7" item="0"/>
          <tpl hier="51" item="4294967295"/>
        </tpls>
      </n>
      <n v="1.7795757999231571E-2" bc="00B4F0FF" fc="00008000">
        <tpls c="5">
          <tpl fld="1" item="26"/>
          <tpl fld="4" item="110"/>
          <tpl fld="2" item="1"/>
          <tpl fld="7" item="0"/>
          <tpl hier="51" item="4294967295"/>
        </tpls>
      </n>
      <n v="0.1624292260032035" bc="00B4F0FF" fc="00008000">
        <tpls c="5">
          <tpl fld="1" item="22"/>
          <tpl fld="4" item="161"/>
          <tpl fld="2" item="1"/>
          <tpl fld="7" item="0"/>
          <tpl hier="51" item="4294967295"/>
        </tpls>
      </n>
      <n v="0.38978699079075491" bc="00B4F0FF" fc="00008000">
        <tpls c="5">
          <tpl fld="1" item="22"/>
          <tpl fld="13" item="10"/>
          <tpl fld="2" item="1"/>
          <tpl fld="7" item="0"/>
          <tpl hier="51" item="4294967295"/>
        </tpls>
      </n>
      <n v="1.5046824110436015E-2" bc="00B4F0FF" fc="00008000">
        <tpls c="5">
          <tpl fld="1" item="26"/>
          <tpl fld="4" item="123"/>
          <tpl fld="2" item="1"/>
          <tpl fld="7" item="0"/>
          <tpl hier="51" item="4294967295"/>
        </tpls>
      </n>
      <n v="1.3636880666000788E-2" in="1" bc="00B4F0FF" fc="00008000">
        <tpls c="5">
          <tpl fld="1" item="24"/>
          <tpl fld="4" item="54"/>
          <tpl fld="2" item="1"/>
          <tpl fld="7" item="0"/>
          <tpl hier="51" item="4294967295"/>
        </tpls>
      </n>
      <n v="0.36205490845286703" in="0" bc="00B4F0FF" fc="00008000">
        <tpls c="5">
          <tpl fld="1" item="7"/>
          <tpl fld="4" item="6"/>
          <tpl fld="2" item="1"/>
          <tpl fld="7" item="0"/>
          <tpl hier="51" item="4294967295"/>
        </tpls>
      </n>
      <n v="-108422" in="0" bc="00B4F0FF" fc="00000080">
        <tpls c="5">
          <tpl fld="1" item="19"/>
          <tpl fld="4" item="107"/>
          <tpl fld="2" item="1"/>
          <tpl fld="7" item="1"/>
          <tpl hier="51" item="4294967295"/>
        </tpls>
      </n>
      <n v="163923862" in="0" bc="00B4F0FF" fc="00008000">
        <tpls c="5">
          <tpl fld="1" item="4"/>
          <tpl fld="4" item="107"/>
          <tpl fld="2" item="1"/>
          <tpl fld="7" item="1"/>
          <tpl hier="51" item="4294967295"/>
        </tpls>
      </n>
      <n v="0.48560840081017798" in="0" bc="00B4F0FF" fc="00008000">
        <tpls c="5">
          <tpl fld="1" item="7"/>
          <tpl fld="4" item="100"/>
          <tpl fld="2" item="1"/>
          <tpl fld="7" item="0"/>
          <tpl hier="51" item="4294967295"/>
        </tpls>
      </n>
      <n v="78955833" in="0" bc="00B4F0FF" fc="00008000">
        <tpls c="5">
          <tpl fld="1" item="5"/>
          <tpl fld="4" item="125"/>
          <tpl fld="2" item="1"/>
          <tpl fld="7" item="0"/>
          <tpl hier="51" item="4294967295"/>
        </tpls>
      </n>
      <n v="342000" in="0" fc="00008000">
        <tpls c="5">
          <tpl fld="9" item="2"/>
          <tpl fld="13" item="15"/>
          <tpl fld="2" item="1"/>
          <tpl fld="7" item="0"/>
          <tpl hier="51" item="4294967295"/>
        </tpls>
      </n>
      <n v="7379365" in="0" bc="00B4F0FF" fc="00008000">
        <tpls c="5">
          <tpl fld="1" item="20"/>
          <tpl fld="13" item="15"/>
          <tpl fld="2" item="1"/>
          <tpl fld="7" item="0"/>
          <tpl hier="51" item="4294967295"/>
        </tpls>
      </n>
      <n v="204036911" in="0" bc="00B4F0FF" fc="00008000">
        <tpls c="5">
          <tpl fld="1" item="5"/>
          <tpl fld="4" item="110"/>
          <tpl fld="2" item="1"/>
          <tpl fld="7" item="0"/>
          <tpl hier="51" item="4294967295"/>
        </tpls>
      </n>
      <m in="0" fc="00404040">
        <tpls c="5">
          <tpl fld="9" item="2"/>
          <tpl fld="4" item="39"/>
          <tpl fld="2" item="1"/>
          <tpl fld="7" item="0"/>
          <tpl hier="51" item="4294967295"/>
        </tpls>
      </m>
      <n v="73171" in="0" bc="00B4F0FF" fc="00008000">
        <tpls c="5">
          <tpl fld="1" item="19"/>
          <tpl fld="4" item="36"/>
          <tpl fld="2" item="1"/>
          <tpl fld="7" item="1"/>
          <tpl hier="51" item="4294967295"/>
        </tpls>
      </n>
      <n v="47873938" in="0" bc="00B4F0FF" fc="00008000">
        <tpls c="5">
          <tpl fld="1" item="4"/>
          <tpl fld="4" item="36"/>
          <tpl fld="2" item="1"/>
          <tpl fld="7" item="1"/>
          <tpl hier="51" item="4294967295"/>
        </tpls>
      </n>
      <n v="0.50719100355490532" in="2" bc="00B4F0FF" fc="00008000">
        <tpls c="5">
          <tpl fld="1" item="9"/>
          <tpl fld="4" item="22"/>
          <tpl fld="2" item="1"/>
          <tpl fld="7" item="0"/>
          <tpl hier="51" item="4294967295"/>
        </tpls>
      </n>
      <m in="0" bc="00B4F0FF" fc="00404040">
        <tpls c="5">
          <tpl fld="1" item="5"/>
          <tpl fld="3" item="1"/>
          <tpl fld="2" item="1"/>
          <tpl fld="7" item="0"/>
          <tpl hier="51" item="4294967295"/>
        </tpls>
      </m>
      <n v="0.36793195056214839" in="0" bc="00B4F0FF" fc="00008000">
        <tpls c="5">
          <tpl fld="1" item="7"/>
          <tpl fld="4" item="95"/>
          <tpl fld="2" item="1"/>
          <tpl fld="7" item="0"/>
          <tpl hier="51" item="4294967295"/>
        </tpls>
      </n>
      <n v="0.33112990725428709" bc="00B4F0FF" fc="00008000">
        <tpls c="5">
          <tpl fld="1" item="22"/>
          <tpl fld="13" item="2"/>
          <tpl fld="2" item="1"/>
          <tpl fld="7" item="0"/>
          <tpl hier="51" item="4294967295"/>
        </tpls>
      </n>
      <n v="1.98753158249892E-2" in="1" bc="00B4F0FF" fc="00008000">
        <tpls c="5">
          <tpl fld="1" item="24"/>
          <tpl fld="4" item="128"/>
          <tpl fld="2" item="1"/>
          <tpl fld="7" item="0"/>
          <tpl hier="51" item="4294967295"/>
        </tpls>
      </n>
      <n v="0.57124450654018877" in="2" bc="00B4F0FF" fc="00008000">
        <tpls c="5">
          <tpl fld="1" item="9"/>
          <tpl fld="4" item="135"/>
          <tpl fld="2" item="1"/>
          <tpl fld="7" item="0"/>
          <tpl hier="51" item="4294967295"/>
        </tpls>
      </n>
      <n v="0.10703959587504155" bc="00B4F0FF" fc="00008000">
        <tpls c="5">
          <tpl fld="1" item="27"/>
          <tpl fld="4" item="157"/>
          <tpl fld="2" item="1"/>
          <tpl fld="7" item="0"/>
          <tpl hier="51" item="4294967295"/>
        </tpls>
      </n>
      <n v="0.13818868458210964" bc="00B4F0FF" fc="00008000">
        <tpls c="5">
          <tpl fld="1" item="27"/>
          <tpl fld="4" item="38"/>
          <tpl fld="2" item="1"/>
          <tpl fld="7" item="0"/>
          <tpl hier="51" item="4294967295"/>
        </tpls>
      </n>
      <n v="0.21269161183547444" bc="00B4F0FF" fc="00008000">
        <tpls c="5">
          <tpl fld="1" item="27"/>
          <tpl fld="4" item="4"/>
          <tpl fld="2" item="1"/>
          <tpl fld="7" item="0"/>
          <tpl hier="51" item="4294967295"/>
        </tpls>
      </n>
      <n v="2.5979584486369663E-2" bc="00B4F0FF" fc="00008000">
        <tpls c="5">
          <tpl fld="1" item="26"/>
          <tpl fld="4" item="131"/>
          <tpl fld="2" item="1"/>
          <tpl fld="7" item="0"/>
          <tpl hier="51" item="4294967295"/>
        </tpls>
      </n>
      <n v="0.31291230465786679" in="0" bc="00B4F0FF" fc="00008000">
        <tpls c="5">
          <tpl fld="1" item="7"/>
          <tpl fld="4" item="119"/>
          <tpl fld="2" item="1"/>
          <tpl fld="7" item="0"/>
          <tpl hier="51" item="4294967295"/>
        </tpls>
      </n>
      <n v="10000" in="0" fc="00008000">
        <tpls c="5">
          <tpl fld="9" item="0"/>
          <tpl fld="13" item="28"/>
          <tpl fld="2" item="1"/>
          <tpl fld="7" item="1"/>
          <tpl hier="51" item="4294967295"/>
        </tpls>
      </n>
      <n v="1147759" in="0" bc="00B4F0FF" fc="00008000">
        <tpls c="5">
          <tpl fld="1" item="13"/>
          <tpl fld="13" item="28"/>
          <tpl fld="2" item="1"/>
          <tpl fld="7" item="1"/>
          <tpl hier="51" item="4294967295"/>
        </tpls>
      </n>
      <n v="0.35659661239822332" in="2" bc="00B4F0FF" fc="00008000">
        <tpls c="5">
          <tpl fld="1" item="9"/>
          <tpl fld="13" item="24"/>
          <tpl fld="2" item="1"/>
          <tpl fld="7" item="0"/>
          <tpl hier="51" item="4294967295"/>
        </tpls>
      </n>
      <n v="80847659" in="0" bc="00B4F0FF" fc="00008000">
        <tpls c="5">
          <tpl fld="1" item="4"/>
          <tpl fld="13" item="30"/>
          <tpl fld="2" item="1"/>
          <tpl fld="7" item="0"/>
          <tpl hier="51" item="4294967295"/>
        </tpls>
      </n>
      <n v="2.6829032541392038E-2" in="1" bc="00B4F0FF" fc="00008000">
        <tpls c="5">
          <tpl fld="1" item="24"/>
          <tpl fld="4" item="154"/>
          <tpl fld="2" item="1"/>
          <tpl fld="7" item="0"/>
          <tpl hier="51" item="4294967295"/>
        </tpls>
      </n>
      <n v="131208314" in="0" bc="00B4F0FF" fc="00008000">
        <tpls c="5">
          <tpl fld="1" item="5"/>
          <tpl fld="4" item="147"/>
          <tpl fld="2" item="1"/>
          <tpl fld="7" item="0"/>
          <tpl hier="51" item="4294967295"/>
        </tpls>
      </n>
      <n v="0.11778291453614788" in="1" bc="00B4F0FF" fc="00008000">
        <tpls c="5">
          <tpl fld="1" item="21"/>
          <tpl fld="4" item="47"/>
          <tpl fld="2" item="1"/>
          <tpl fld="7" item="0"/>
          <tpl hier="51" item="4294967295"/>
        </tpls>
      </n>
      <n v="0.14254045863183626" in="1" bc="00B4F0FF" fc="00008000">
        <tpls c="5">
          <tpl fld="1" item="21"/>
          <tpl fld="4" item="71"/>
          <tpl fld="2" item="1"/>
          <tpl fld="7" item="0"/>
          <tpl hier="51" item="4294967295"/>
        </tpls>
      </n>
      <n v="0.14096483463086856" in="1" bc="00B4F0FF" fc="00008000">
        <tpls c="5">
          <tpl fld="1" item="21"/>
          <tpl fld="6" item="9"/>
          <tpl fld="2" item="1"/>
          <tpl fld="7" item="0"/>
          <tpl hier="51" item="4294967295"/>
        </tpls>
      </n>
      <n v="0.17324714506749253" in="1" bc="00B4F0FF" fc="00008000">
        <tpls c="5">
          <tpl fld="1" item="21"/>
          <tpl fld="4" item="33"/>
          <tpl fld="2" item="1"/>
          <tpl fld="7" item="0"/>
          <tpl hier="51" item="4294967295"/>
        </tpls>
      </n>
      <n v="0.13595538994991496" in="1" bc="00B4F0FF" fc="00008000">
        <tpls c="5">
          <tpl fld="1" item="21"/>
          <tpl fld="4" item="60"/>
          <tpl fld="2" item="1"/>
          <tpl fld="7" item="0"/>
          <tpl hier="51" item="4294967295"/>
        </tpls>
      </n>
      <n v="8.8665958654758681E-2" in="1" bc="00B4F0FF" fc="00008000">
        <tpls c="5">
          <tpl fld="1" item="21"/>
          <tpl fld="8" item="3"/>
          <tpl fld="2" item="1"/>
          <tpl fld="7" item="0"/>
          <tpl hier="51" item="4294967295"/>
        </tpls>
      </n>
      <n v="8.7256393117509851E-2" in="1" bc="00B4F0FF" fc="00008000">
        <tpls c="5">
          <tpl fld="1" item="21"/>
          <tpl fld="4" item="9"/>
          <tpl fld="2" item="1"/>
          <tpl fld="7" item="0"/>
          <tpl hier="51" item="4294967295"/>
        </tpls>
      </n>
      <n v="0.11828927752213085" in="1" bc="00B4F0FF" fc="00008000">
        <tpls c="5">
          <tpl fld="1" item="21"/>
          <tpl fld="4" item="27"/>
          <tpl fld="2" item="1"/>
          <tpl fld="7" item="0"/>
          <tpl hier="51" item="4294967295"/>
        </tpls>
      </n>
      <n v="0.59250491972412656" in="0" bc="00B4F0FF" fc="00008000">
        <tpls c="5">
          <tpl fld="1" item="7"/>
          <tpl fld="8" item="8"/>
          <tpl fld="2" item="1"/>
          <tpl fld="7" item="0"/>
          <tpl hier="51" item="4294967295"/>
        </tpls>
      </n>
      <m in="0" fc="00404040">
        <tpls c="5">
          <tpl fld="9" item="0"/>
          <tpl fld="4" item="25"/>
          <tpl fld="2" item="1"/>
          <tpl fld="7" item="1"/>
          <tpl hier="51" item="4294967295"/>
        </tpls>
      </m>
      <n v="5852094" in="0" bc="00B4F0FF" fc="00008000">
        <tpls c="5">
          <tpl fld="1" item="13"/>
          <tpl fld="4" item="25"/>
          <tpl fld="2" item="1"/>
          <tpl fld="7" item="1"/>
          <tpl hier="51" item="4294967295"/>
        </tpls>
      </n>
      <n v="1.2924215992757001E-2" in="1" bc="00B4F0FF" fc="00008000">
        <tpls c="5">
          <tpl fld="1" item="24"/>
          <tpl fld="4" item="63"/>
          <tpl fld="2" item="1"/>
          <tpl fld="7" item="0"/>
          <tpl hier="51" item="4294967295"/>
        </tpls>
      </n>
      <n v="0.35799071038963465" in="2" bc="00B4F0FF" fc="00008000">
        <tpls c="5">
          <tpl fld="1" item="8"/>
          <tpl fld="4" item="79"/>
          <tpl fld="2" item="1"/>
          <tpl fld="7" item="0"/>
          <tpl hier="51" item="4294967295"/>
        </tpls>
      </n>
      <n v="0.39462153749249745" in="2" bc="00B4F0FF" fc="00008000">
        <tpls c="5">
          <tpl fld="1" item="8"/>
          <tpl fld="4" item="110"/>
          <tpl fld="2" item="1"/>
          <tpl fld="7" item="0"/>
          <tpl hier="51" item="4294967295"/>
        </tpls>
      </n>
      <n v="1.5647986356961151E-2" bc="00B4F0FF" fc="00008000">
        <tpls c="5">
          <tpl fld="1" item="26"/>
          <tpl fld="6" item="6"/>
          <tpl fld="2" item="1"/>
          <tpl fld="7" item="0"/>
          <tpl hier="51" item="4294967295"/>
        </tpls>
      </n>
      <m in="0" fc="00404040">
        <tpls c="5">
          <tpl fld="9" item="1"/>
          <tpl fld="4" item="65"/>
          <tpl fld="2" item="1"/>
          <tpl fld="7" item="0"/>
          <tpl hier="51" item="4294967295"/>
        </tpls>
      </m>
      <n v="12353983.880000001" in="0" bc="00B4F0FF" fc="00008000">
        <tpls c="5">
          <tpl fld="1" item="20"/>
          <tpl fld="4" item="65"/>
          <tpl fld="2" item="1"/>
          <tpl fld="7" item="0"/>
          <tpl hier="51" item="4294967295"/>
        </tpls>
      </n>
      <m in="2" bc="00B4F0FF" fc="00404040">
        <tpls c="5">
          <tpl fld="1" item="8"/>
          <tpl fld="3" item="1"/>
          <tpl fld="2" item="1"/>
          <tpl fld="7" item="0"/>
          <tpl hier="51" item="4294967295"/>
        </tpls>
      </m>
      <m in="0" fc="00404040">
        <tpls c="5">
          <tpl fld="9" item="2"/>
          <tpl fld="4" item="38"/>
          <tpl fld="2" item="1"/>
          <tpl fld="7" item="0"/>
          <tpl hier="51" item="4294967295"/>
        </tpls>
      </m>
      <n v="23828131.809999999" in="0" bc="00B4F0FF" fc="00008000">
        <tpls c="5">
          <tpl fld="1" item="20"/>
          <tpl fld="4" item="38"/>
          <tpl fld="2" item="1"/>
          <tpl fld="7" item="0"/>
          <tpl hier="51" item="4294967295"/>
        </tpls>
      </n>
      <m in="0" fc="00404040">
        <tpls c="5">
          <tpl fld="9" item="1"/>
          <tpl fld="4" item="0"/>
          <tpl fld="2" item="1"/>
          <tpl fld="7" item="0"/>
          <tpl hier="51" item="4294967295"/>
        </tpls>
      </m>
      <n v="12249008.16" in="0" bc="00B4F0FF" fc="00008000">
        <tpls c="5">
          <tpl fld="1" item="20"/>
          <tpl fld="4" item="0"/>
          <tpl fld="2" item="1"/>
          <tpl fld="7" item="0"/>
          <tpl hier="51" item="4294967295"/>
        </tpls>
      </n>
      <m in="0" fc="00404040">
        <tpls c="5">
          <tpl fld="9" item="0"/>
          <tpl fld="4" item="31"/>
          <tpl fld="2" item="1"/>
          <tpl fld="7" item="1"/>
          <tpl hier="51" item="4294967295"/>
        </tpls>
      </m>
      <n v="7.2827866707229454E-3" in="1" bc="00B4F0FF" fc="00008000">
        <tpls c="5">
          <tpl fld="1" item="24"/>
          <tpl fld="13" item="5"/>
          <tpl fld="2" item="1"/>
          <tpl fld="7" item="0"/>
          <tpl hier="51" item="4294967295"/>
        </tpls>
      </n>
      <n v="0.34992742226099022" in="0" bc="00B4F0FF" fc="00008000">
        <tpls c="5">
          <tpl fld="1" item="7"/>
          <tpl fld="4" item="23"/>
          <tpl fld="2" item="1"/>
          <tpl fld="7" item="0"/>
          <tpl hier="51" item="4294967295"/>
        </tpls>
      </n>
      <m in="0" fc="00404040">
        <tpls c="5">
          <tpl fld="15" item="0"/>
          <tpl fld="4" item="86"/>
          <tpl fld="2" item="1"/>
          <tpl fld="7" item="1"/>
          <tpl hier="51" item="4294967295"/>
        </tpls>
      </m>
      <n v="809129" in="0" bc="00B4F0FF" fc="00008000">
        <tpls c="5">
          <tpl fld="1" item="13"/>
          <tpl fld="4" item="86"/>
          <tpl fld="2" item="1"/>
          <tpl fld="7" item="1"/>
          <tpl hier="51" item="4294967295"/>
        </tpls>
      </n>
      <n v="7.8915286541400412E-2" bc="00B4F0FF" fc="00008000">
        <tpls c="5">
          <tpl fld="1" item="22"/>
          <tpl fld="4" item="116"/>
          <tpl fld="2" item="1"/>
          <tpl fld="7" item="0"/>
          <tpl hier="51" item="4294967295"/>
        </tpls>
      </n>
      <n v="0.20640325190097658" in="2" bc="00B4F0FF" fc="00008000">
        <tpls c="5">
          <tpl fld="1" item="8"/>
          <tpl fld="13" item="22"/>
          <tpl fld="2" item="1"/>
          <tpl fld="7" item="0"/>
          <tpl hier="51" item="4294967295"/>
        </tpls>
      </n>
      <n v="1851.6426160000001" in="3" bc="00B4F0FF" fc="00008000">
        <tpls c="6">
          <tpl fld="1" item="3"/>
          <tpl fld="4" item="11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09"/>
          <tpl fld="2" item="1"/>
          <tpl fld="7" item="0"/>
          <tpl hier="51" item="4294967295"/>
        </tpls>
      </m>
      <n v="1.2041725265961535E-2" bc="00B4F0FF" fc="00008000">
        <tpls c="5">
          <tpl fld="1" item="26"/>
          <tpl fld="13" item="22"/>
          <tpl fld="2" item="1"/>
          <tpl fld="7" item="0"/>
          <tpl hier="51" item="4294967295"/>
        </tpls>
      </n>
      <n v="68673539" in="0" bc="00B4F0FF" fc="00008000">
        <tpls c="5">
          <tpl fld="1" item="5"/>
          <tpl fld="13" item="17"/>
          <tpl fld="2" item="1"/>
          <tpl fld="7" item="0"/>
          <tpl hier="51" item="4294967295"/>
        </tpls>
      </n>
      <m in="0" fc="00404040">
        <tpls c="5">
          <tpl fld="9" item="0"/>
          <tpl fld="4" item="116"/>
          <tpl fld="2" item="1"/>
          <tpl fld="7" item="1"/>
          <tpl hier="51" item="4294967295"/>
        </tpls>
      </m>
      <n v="1294980" in="0" bc="00B4F0FF" fc="00008000">
        <tpls c="5">
          <tpl fld="1" item="13"/>
          <tpl fld="4" item="116"/>
          <tpl fld="2" item="1"/>
          <tpl fld="7" item="1"/>
          <tpl hier="51" item="4294967295"/>
        </tpls>
      </n>
      <n v="0.33018970037056755" in="2" bc="00B4F0FF" fc="00008000">
        <tpls c="5">
          <tpl fld="1" item="8"/>
          <tpl fld="4" item="93"/>
          <tpl fld="2" item="1"/>
          <tpl fld="7" item="0"/>
          <tpl hier="51" item="4294967295"/>
        </tpls>
      </n>
      <m in="0" fc="00404040">
        <tpls c="5">
          <tpl fld="9" item="0"/>
          <tpl fld="4" item="56"/>
          <tpl fld="2" item="1"/>
          <tpl fld="7" item="1"/>
          <tpl hier="51" item="4294967295"/>
        </tpls>
      </m>
      <n v="0.48040152888514337" in="0" bc="00B4F0FF" fc="00008000">
        <tpls c="5">
          <tpl fld="1" item="7"/>
          <tpl fld="4" item="148"/>
          <tpl fld="2" item="1"/>
          <tpl fld="7" item="0"/>
          <tpl hier="51" item="4294967295"/>
        </tpls>
      </n>
      <n v="391624" in="0" bc="00B4F0FF" fc="00008000">
        <tpls c="5">
          <tpl fld="1" item="19"/>
          <tpl fld="4" item="143"/>
          <tpl fld="2" item="1"/>
          <tpl fld="7" item="1"/>
          <tpl hier="51" item="4294967295"/>
        </tpls>
      </n>
      <n v="168776831" in="0" bc="00B4F0FF" fc="00008000">
        <tpls c="5">
          <tpl fld="1" item="4"/>
          <tpl fld="4" item="143"/>
          <tpl fld="2" item="1"/>
          <tpl fld="7" item="1"/>
          <tpl hier="51" item="4294967295"/>
        </tpls>
      </n>
      <n v="0.53637101523066644" in="2" bc="00B4F0FF" fc="00008000">
        <tpls c="5">
          <tpl fld="1" item="9"/>
          <tpl fld="4" item="16"/>
          <tpl fld="2" item="1"/>
          <tpl fld="7" item="0"/>
          <tpl hier="51" item="4294967295"/>
        </tpls>
      </n>
      <n v="6.9053807172272469E-2" bc="00B4F0FF" fc="00008000">
        <tpls c="5">
          <tpl fld="1" item="22"/>
          <tpl fld="4" item="151"/>
          <tpl fld="2" item="1"/>
          <tpl fld="7" item="0"/>
          <tpl hier="51" item="4294967295"/>
        </tpls>
      </n>
      <m in="0" fc="00404040">
        <tpls c="5">
          <tpl fld="9" item="2"/>
          <tpl fld="5" item="3"/>
          <tpl fld="2" item="1"/>
          <tpl fld="7" item="0"/>
          <tpl hier="51" item="4294967295"/>
        </tpls>
      </m>
      <n v="0.27769910669687736" in="2" bc="00B4F0FF" fc="00008000">
        <tpls c="5">
          <tpl fld="1" item="9"/>
          <tpl fld="4" item="99"/>
          <tpl fld="2" item="1"/>
          <tpl fld="7" item="0"/>
          <tpl hier="51" item="4294967295"/>
        </tpls>
      </n>
      <n v="38339" in="0" bc="00B4F0FF" fc="00008000">
        <tpls c="5">
          <tpl fld="1" item="19"/>
          <tpl fld="4" item="23"/>
          <tpl fld="2" item="1"/>
          <tpl fld="7" item="1"/>
          <tpl hier="51" item="4294967295"/>
        </tpls>
      </n>
      <n v="52775070" in="0" bc="00B4F0FF" fc="00008000">
        <tpls c="5">
          <tpl fld="1" item="4"/>
          <tpl fld="4" item="23"/>
          <tpl fld="2" item="1"/>
          <tpl fld="7" item="1"/>
          <tpl hier="51" item="4294967295"/>
        </tpls>
      </n>
      <m in="0" fc="00404040">
        <tpls c="5">
          <tpl fld="9" item="0"/>
          <tpl fld="4" item="132"/>
          <tpl fld="2" item="1"/>
          <tpl fld="7" item="1"/>
          <tpl hier="51" item="4294967295"/>
        </tpls>
      </m>
      <n v="447268" in="0" bc="00B4F0FF" fc="00008000">
        <tpls c="5">
          <tpl fld="1" item="13"/>
          <tpl fld="4" item="132"/>
          <tpl fld="2" item="1"/>
          <tpl fld="7" item="1"/>
          <tpl hier="51" item="4294967295"/>
        </tpls>
      </n>
      <n v="0.20407283296475862" in="2" bc="00B4F0FF" fc="00008000">
        <tpls c="5">
          <tpl fld="1" item="8"/>
          <tpl fld="13" item="32"/>
          <tpl fld="2" item="1"/>
          <tpl fld="7" item="0"/>
          <tpl hier="51" item="4294967295"/>
        </tpls>
      </n>
      <n v="1.7558581486421924E-2" in="1" bc="00B4F0FF" fc="00008000">
        <tpls c="5">
          <tpl fld="1" item="24"/>
          <tpl fld="4" item="24"/>
          <tpl fld="2" item="1"/>
          <tpl fld="7" item="0"/>
          <tpl hier="51" item="4294967295"/>
        </tpls>
      </n>
      <n v="0.41710447304618592" bc="00B4F0FF" fc="00008000">
        <tpls c="5">
          <tpl fld="1" item="22"/>
          <tpl fld="4" item="126"/>
          <tpl fld="2" item="1"/>
          <tpl fld="7" item="0"/>
          <tpl hier="51" item="4294967295"/>
        </tpls>
      </n>
      <n v="32652" in="0" bc="00B4F0FF" fc="00008000">
        <tpls c="5">
          <tpl fld="1" item="19"/>
          <tpl fld="4" item="48"/>
          <tpl fld="2" item="1"/>
          <tpl fld="7" item="1"/>
          <tpl hier="51" item="4294967295"/>
        </tpls>
      </n>
      <n v="65389362" in="0" bc="00B4F0FF" fc="00008000">
        <tpls c="5">
          <tpl fld="1" item="4"/>
          <tpl fld="4" item="48"/>
          <tpl fld="2" item="1"/>
          <tpl fld="7" item="1"/>
          <tpl hier="51" item="4294967295"/>
        </tpls>
      </n>
      <n v="0.11092074693917113" bc="00B4F0FF" fc="00008000">
        <tpls c="5">
          <tpl fld="1" item="27"/>
          <tpl fld="4" item="110"/>
          <tpl fld="2" item="1"/>
          <tpl fld="7" item="0"/>
          <tpl hier="51" item="4294967295"/>
        </tpls>
      </n>
      <m in="0" fc="00404040">
        <tpls c="5">
          <tpl fld="9" item="2"/>
          <tpl fld="4" item="106"/>
          <tpl fld="2" item="1"/>
          <tpl fld="7" item="0"/>
          <tpl hier="51" item="4294967295"/>
        </tpls>
      </m>
      <n v="74782443" in="0" bc="00B4F0FF" fc="00008000">
        <tpls c="5">
          <tpl fld="1" item="5"/>
          <tpl fld="4" item="109"/>
          <tpl fld="2" item="1"/>
          <tpl fld="7" item="0"/>
          <tpl hier="51" item="4294967295"/>
        </tpls>
      </n>
      <n v="0.11225829218236787" bc="00B4F0FF" fc="00008000">
        <tpls c="5">
          <tpl fld="1" item="27"/>
          <tpl fld="4" item="149"/>
          <tpl fld="2" item="1"/>
          <tpl fld="7" item="0"/>
          <tpl hier="51" item="4294967295"/>
        </tpls>
      </n>
      <m in="0" fc="00404040">
        <tpls c="5">
          <tpl fld="9" item="1"/>
          <tpl fld="4" item="151"/>
          <tpl fld="2" item="1"/>
          <tpl fld="7" item="0"/>
          <tpl hier="51" item="4294967295"/>
        </tpls>
      </m>
      <m in="0" fc="00404040">
        <tpls c="5">
          <tpl fld="9" item="2"/>
          <tpl fld="4" item="29"/>
          <tpl fld="2" item="1"/>
          <tpl fld="7" item="0"/>
          <tpl hier="51" item="4294967295"/>
        </tpls>
      </m>
      <n v="63151098.460000001" in="0" bc="00B4F0FF" fc="00008000">
        <tpls c="5">
          <tpl fld="1" item="20"/>
          <tpl fld="4" item="29"/>
          <tpl fld="2" item="1"/>
          <tpl fld="7" item="0"/>
          <tpl hier="51" item="4294967295"/>
        </tpls>
      </n>
      <n v="4.1133948975690645E-3" in="1" bc="00B4F0FF" fc="00008000">
        <tpls c="5">
          <tpl fld="1" item="24"/>
          <tpl fld="13" item="10"/>
          <tpl fld="2" item="1"/>
          <tpl fld="7" item="0"/>
          <tpl hier="51" item="4294967295"/>
        </tpls>
      </n>
      <n v="0.38101673127709001" in="0" bc="00B4F0FF" fc="00008000">
        <tpls c="5">
          <tpl fld="1" item="7"/>
          <tpl fld="4" item="109"/>
          <tpl fld="2" item="1"/>
          <tpl fld="7" item="0"/>
          <tpl hier="51" item="4294967295"/>
        </tpls>
      </n>
      <n v="23644446" in="0" bc="00B4F0FF" fc="00008000">
        <tpls c="5">
          <tpl fld="1" item="5"/>
          <tpl fld="13" item="25"/>
          <tpl fld="2" item="1"/>
          <tpl fld="7" item="0"/>
          <tpl hier="51" item="4294967295"/>
        </tpls>
      </n>
      <n v="28396324" in="0" bc="00B4F0FF" fc="00008000">
        <tpls c="5">
          <tpl fld="1" item="5"/>
          <tpl fld="4" item="34"/>
          <tpl fld="2" item="1"/>
          <tpl fld="7" item="0"/>
          <tpl hier="51" item="4294967295"/>
        </tpls>
      </n>
      <n v="0.22225306346574786" bc="00B4F0FF" fc="00008000">
        <tpls c="5">
          <tpl fld="1" item="22"/>
          <tpl fld="4" item="0"/>
          <tpl fld="2" item="1"/>
          <tpl fld="7" item="0"/>
          <tpl hier="51" item="4294967295"/>
        </tpls>
      </n>
      <n v="4.6294363737990181E-2" bc="00B4F0FF" fc="00008000">
        <tpls c="5">
          <tpl fld="1" item="27"/>
          <tpl fld="5" item="1"/>
          <tpl fld="2" item="1"/>
          <tpl fld="7" item="0"/>
          <tpl hier="51" item="4294967295"/>
        </tpls>
      </n>
      <n v="25316856" in="0" bc="00B4F0FF" fc="00008000">
        <tpls c="5">
          <tpl fld="1" item="5"/>
          <tpl fld="4" item="15"/>
          <tpl fld="2" item="1"/>
          <tpl fld="7" item="0"/>
          <tpl hier="51" item="4294967295"/>
        </tpls>
      </n>
      <m in="0" fc="00404040">
        <tpls c="5">
          <tpl fld="9" item="1"/>
          <tpl fld="4" item="96"/>
          <tpl fld="2" item="1"/>
          <tpl fld="7" item="0"/>
          <tpl hier="51" item="4294967295"/>
        </tpls>
      </m>
      <n v="37.521397" in="3" bc="00B4F0FF" fc="00008000">
        <tpls c="6">
          <tpl fld="1" item="3"/>
          <tpl fld="4" item="47"/>
          <tpl fld="2" item="1"/>
          <tpl fld="23" item="0"/>
          <tpl fld="7" item="0"/>
          <tpl hier="51" item="4294967295"/>
        </tpls>
      </n>
      <n v="1.2345931926469648E-2" in="1" bc="00B4F0FF" fc="00008000">
        <tpls c="5">
          <tpl fld="1" item="24"/>
          <tpl fld="4" item="149"/>
          <tpl fld="2" item="1"/>
          <tpl fld="7" item="0"/>
          <tpl hier="51" item="4294967295"/>
        </tpls>
      </n>
      <n v="222984890" in="0" bc="00B4F0FF" fc="00008000">
        <tpls c="5">
          <tpl fld="1" item="4"/>
          <tpl fld="4" item="110"/>
          <tpl fld="2" item="1"/>
          <tpl fld="7" item="0"/>
          <tpl hier="51" item="4294967295"/>
        </tpls>
      </n>
      <n v="0.35755922842952093" bc="00B4F0FF" fc="00008000">
        <tpls c="5">
          <tpl fld="1" item="22"/>
          <tpl fld="6" item="13"/>
          <tpl fld="2" item="1"/>
          <tpl fld="7" item="0"/>
          <tpl hier="51" item="4294967295"/>
        </tpls>
      </n>
      <n v="0.41927106919986984" bc="00B4F0FF" fc="00008000">
        <tpls c="5">
          <tpl fld="1" item="22"/>
          <tpl fld="4" item="140"/>
          <tpl fld="2" item="1"/>
          <tpl fld="7" item="0"/>
          <tpl hier="51" item="4294967295"/>
        </tpls>
      </n>
      <n v="183836670" in="0" bc="00B4F0FF" fc="00008000">
        <tpls c="5">
          <tpl fld="1" item="5"/>
          <tpl fld="13" item="3"/>
          <tpl fld="2" item="1"/>
          <tpl fld="7" item="0"/>
          <tpl hier="51" item="4294967295"/>
        </tpls>
      </n>
      <n v="2.174042138508208E-2" bc="00B4F0FF" fc="00008000">
        <tpls c="5">
          <tpl fld="1" item="26"/>
          <tpl fld="4" item="76"/>
          <tpl fld="2" item="1"/>
          <tpl fld="7" item="0"/>
          <tpl hier="51" item="4294967295"/>
        </tpls>
      </n>
      <m in="0" fc="00404040">
        <tpls c="5">
          <tpl fld="15" item="0"/>
          <tpl fld="4" item="140"/>
          <tpl fld="2" item="1"/>
          <tpl fld="7" item="1"/>
          <tpl hier="51" item="4294967295"/>
        </tpls>
      </m>
      <n v="815712" in="0" bc="00B4F0FF" fc="00008000">
        <tpls c="5">
          <tpl fld="1" item="13"/>
          <tpl fld="4" item="140"/>
          <tpl fld="2" item="1"/>
          <tpl fld="7" item="1"/>
          <tpl hier="51" item="4294967295"/>
        </tpls>
      </n>
      <n v="0.25898912686798259" in="2" bc="00B4F0FF" fc="00008000">
        <tpls c="5">
          <tpl fld="1" item="8"/>
          <tpl fld="4" item="31"/>
          <tpl fld="2" item="1"/>
          <tpl fld="7" item="0"/>
          <tpl hier="51" item="4294967295"/>
        </tpls>
      </n>
      <n v="0.20540456243830058" in="2" bc="00B4F0FF" fc="00008000">
        <tpls c="5">
          <tpl fld="1" item="8"/>
          <tpl fld="13" item="6"/>
          <tpl fld="2" item="1"/>
          <tpl fld="7" item="0"/>
          <tpl hier="51" item="4294967295"/>
        </tpls>
      </n>
      <n v="0.11543843141333232" bc="00B4F0FF" fc="00008000">
        <tpls c="5">
          <tpl fld="1" item="27"/>
          <tpl fld="4" item="108"/>
          <tpl fld="2" item="1"/>
          <tpl fld="7" item="0"/>
          <tpl hier="51" item="4294967295"/>
        </tpls>
      </n>
      <n v="50002948" in="0" bc="00B4F0FF" fc="00008000">
        <tpls c="5">
          <tpl fld="1" item="4"/>
          <tpl fld="13" item="22"/>
          <tpl fld="2" item="1"/>
          <tpl fld="7" item="0"/>
          <tpl hier="51" item="4294967295"/>
        </tpls>
      </n>
      <m in="0" fc="00404040">
        <tpls c="5">
          <tpl fld="9" item="2"/>
          <tpl fld="4" item="41"/>
          <tpl fld="2" item="1"/>
          <tpl fld="7" item="0"/>
          <tpl hier="51" item="4294967295"/>
        </tpls>
      </m>
      <n v="11746554.76" in="0" bc="00B4F0FF" fc="00008000">
        <tpls c="5">
          <tpl fld="1" item="20"/>
          <tpl fld="4" item="41"/>
          <tpl fld="2" item="1"/>
          <tpl fld="7" item="0"/>
          <tpl hier="51" item="4294967295"/>
        </tpls>
      </n>
      <n v="71258594" in="0" bc="00B4F0FF" fc="00008000">
        <tpls c="5">
          <tpl fld="1" item="5"/>
          <tpl fld="4" item="144"/>
          <tpl fld="2" item="1"/>
          <tpl fld="7" item="0"/>
          <tpl hier="51" item="4294967295"/>
        </tpls>
      </n>
      <e v="#NUM!" bc="00B4F0FF" fc="00404040">
        <tpls c="5">
          <tpl fld="1" item="22"/>
          <tpl fld="13" item="31"/>
          <tpl fld="2" item="1"/>
          <tpl fld="7" item="0"/>
          <tpl hier="51" item="4294967295"/>
        </tpls>
      </e>
      <n v="0.1180106404057477" bc="00B4F0FF" fc="00008000">
        <tpls c="5">
          <tpl fld="1" item="22"/>
          <tpl fld="4" item="13"/>
          <tpl fld="2" item="1"/>
          <tpl fld="7" item="0"/>
          <tpl hier="51" item="4294967295"/>
        </tpls>
      </n>
      <m in="0" fc="00404040">
        <tpls c="5">
          <tpl fld="15" item="0"/>
          <tpl fld="4" item="101"/>
          <tpl fld="2" item="1"/>
          <tpl fld="7" item="1"/>
          <tpl hier="51" item="4294967295"/>
        </tpls>
      </m>
      <n v="2256355" in="0" bc="00B4F0FF" fc="00008000">
        <tpls c="5">
          <tpl fld="1" item="13"/>
          <tpl fld="4" item="101"/>
          <tpl fld="2" item="1"/>
          <tpl fld="7" item="1"/>
          <tpl hier="51" item="4294967295"/>
        </tpls>
      </n>
      <n v="238141000" in="0" bc="00B4F0FF" fc="00008000">
        <tpls c="5">
          <tpl fld="1" item="5"/>
          <tpl fld="4" item="26"/>
          <tpl fld="2" item="1"/>
          <tpl fld="7" item="0"/>
          <tpl hier="51" item="4294967295"/>
        </tpls>
      </n>
      <m in="0" fc="00404040">
        <tpls c="5">
          <tpl fld="15" item="0"/>
          <tpl fld="4" item="102"/>
          <tpl fld="2" item="1"/>
          <tpl fld="7" item="1"/>
          <tpl hier="51" item="4294967295"/>
        </tpls>
      </m>
      <n v="0.17158191389894561" bc="00B4F0FF" fc="00008000">
        <tpls c="5">
          <tpl fld="1" item="27"/>
          <tpl fld="4" item="36"/>
          <tpl fld="2" item="1"/>
          <tpl fld="7" item="0"/>
          <tpl hier="51" item="4294967295"/>
        </tpls>
      </n>
      <n v="0.45187752270109405" in="2" bc="00B4F0FF" fc="00008000">
        <tpls c="5">
          <tpl fld="1" item="9"/>
          <tpl fld="4" item="71"/>
          <tpl fld="2" item="1"/>
          <tpl fld="7" item="0"/>
          <tpl hier="51" item="4294967295"/>
        </tpls>
      </n>
      <n v="547589012" in="0" bc="00B4F0FF" fc="00008000">
        <tpls c="5">
          <tpl fld="1" item="4"/>
          <tpl fld="4" item="54"/>
          <tpl fld="2" item="1"/>
          <tpl fld="7" item="0"/>
          <tpl hier="51" item="4294967295"/>
        </tpls>
      </n>
      <n v="0.31448247985631539" in="0" bc="00B4F0FF" fc="00008000">
        <tpls c="5">
          <tpl fld="1" item="7"/>
          <tpl fld="4" item="161"/>
          <tpl fld="2" item="1"/>
          <tpl fld="7" item="0"/>
          <tpl hier="51" item="4294967295"/>
        </tpls>
      </n>
      <n v="0.51604151480869442" in="2" bc="00B4F0FF" fc="00008000">
        <tpls c="5">
          <tpl fld="1" item="8"/>
          <tpl fld="4" item="18"/>
          <tpl fld="2" item="1"/>
          <tpl fld="7" item="0"/>
          <tpl hier="51" item="4294967295"/>
        </tpls>
      </n>
      <n v="1.6616701644774884E-2" in="1" bc="00B4F0FF" fc="00008000">
        <tpls c="5">
          <tpl fld="1" item="24"/>
          <tpl fld="4" item="55"/>
          <tpl fld="2" item="1"/>
          <tpl fld="7" item="0"/>
          <tpl hier="51" item="4294967295"/>
        </tpls>
      </n>
      <n v="4748" in="0" bc="00B4F0FF" fc="00008000">
        <tpls c="5">
          <tpl fld="1" item="19"/>
          <tpl fld="13" item="25"/>
          <tpl fld="2" item="1"/>
          <tpl fld="7" item="1"/>
          <tpl hier="51" item="4294967295"/>
        </tpls>
      </n>
      <n v="18122027" in="0" bc="00B4F0FF" fc="00008000">
        <tpls c="5">
          <tpl fld="1" item="4"/>
          <tpl fld="13" item="25"/>
          <tpl fld="2" item="1"/>
          <tpl fld="7" item="1"/>
          <tpl hier="51" item="4294967295"/>
        </tpls>
      </n>
      <n v="5.2553581375634581E-2" in="1" bc="00B4F0FF" fc="00008000">
        <tpls c="5">
          <tpl fld="1" item="21"/>
          <tpl fld="4" item="111"/>
          <tpl fld="2" item="1"/>
          <tpl fld="7" item="0"/>
          <tpl hier="51" item="4294967295"/>
        </tpls>
      </n>
      <n v="745685491" in="0" bc="00B4F0FF" fc="00008000">
        <tpls c="5">
          <tpl fld="1" item="4"/>
          <tpl fld="4" item="93"/>
          <tpl fld="2" item="1"/>
          <tpl fld="7" item="0"/>
          <tpl hier="51" item="4294967295"/>
        </tpls>
      </n>
      <n v="68863268" in="0" bc="00B4F0FF" fc="00008000">
        <tpls c="5">
          <tpl fld="1" item="5"/>
          <tpl fld="4" item="57"/>
          <tpl fld="2" item="1"/>
          <tpl fld="7" item="0"/>
          <tpl hier="51" item="4294967295"/>
        </tpls>
      </n>
      <n v="184890" in="0" bc="00B4F0FF" fc="00008000">
        <tpls c="5">
          <tpl fld="1" item="19"/>
          <tpl fld="4" item="164"/>
          <tpl fld="2" item="1"/>
          <tpl fld="7" item="1"/>
          <tpl hier="51" item="4294967295"/>
        </tpls>
      </n>
      <n v="99885622" in="0" bc="00B4F0FF" fc="00008000">
        <tpls c="5">
          <tpl fld="1" item="4"/>
          <tpl fld="4" item="164"/>
          <tpl fld="2" item="1"/>
          <tpl fld="7" item="1"/>
          <tpl hier="51" item="4294967295"/>
        </tpls>
      </n>
      <n v="-18513" in="0" bc="00B4F0FF" fc="00000080">
        <tpls c="5">
          <tpl fld="1" item="19"/>
          <tpl fld="4" item="9"/>
          <tpl fld="2" item="1"/>
          <tpl fld="7" item="1"/>
          <tpl hier="51" item="4294967295"/>
        </tpls>
      </n>
      <n v="40644117" in="0" bc="00B4F0FF" fc="00008000">
        <tpls c="5">
          <tpl fld="1" item="4"/>
          <tpl fld="4" item="9"/>
          <tpl fld="2" item="1"/>
          <tpl fld="7" item="1"/>
          <tpl hier="51" item="4294967295"/>
        </tpls>
      </n>
      <n v="-10228" in="0" bc="00B4F0FF" fc="00000080">
        <tpls c="5">
          <tpl fld="1" item="19"/>
          <tpl fld="4" item="106"/>
          <tpl fld="2" item="1"/>
          <tpl fld="7" item="1"/>
          <tpl hier="51" item="4294967295"/>
        </tpls>
      </n>
      <n v="29563686" in="0" bc="00B4F0FF" fc="00008000">
        <tpls c="5">
          <tpl fld="1" item="4"/>
          <tpl fld="4" item="106"/>
          <tpl fld="2" item="1"/>
          <tpl fld="7" item="1"/>
          <tpl hier="51" item="4294967295"/>
        </tpls>
      </n>
      <n v="278000" in="0" fc="00008000">
        <tpls c="5">
          <tpl fld="9" item="0"/>
          <tpl fld="6" item="6"/>
          <tpl fld="2" item="1"/>
          <tpl fld="7" item="1"/>
          <tpl hier="51" item="4294967295"/>
        </tpls>
      </n>
      <n v="72131407" in="0" bc="00B4F0FF" fc="00008000">
        <tpls c="5">
          <tpl fld="1" item="13"/>
          <tpl fld="6" item="6"/>
          <tpl fld="2" item="1"/>
          <tpl fld="7" item="1"/>
          <tpl hier="51" item="4294967295"/>
        </tpls>
      </n>
      <m in="0" fc="00404040">
        <tpls c="5">
          <tpl fld="15" item="0"/>
          <tpl fld="4" item="74"/>
          <tpl fld="2" item="1"/>
          <tpl fld="7" item="1"/>
          <tpl hier="51" item="4294967295"/>
        </tpls>
      </m>
      <m in="0" fc="00404040">
        <tpls c="5">
          <tpl fld="9" item="0"/>
          <tpl fld="4" item="124"/>
          <tpl fld="2" item="1"/>
          <tpl fld="7" item="1"/>
          <tpl hier="51" item="4294967295"/>
        </tpls>
      </m>
      <n v="1227156" in="0" bc="00B4F0FF" fc="00008000">
        <tpls c="5">
          <tpl fld="1" item="13"/>
          <tpl fld="4" item="124"/>
          <tpl fld="2" item="1"/>
          <tpl fld="7" item="1"/>
          <tpl hier="51" item="4294967295"/>
        </tpls>
      </n>
      <n v="0.20458280657395703" bc="00B4F0FF" fc="00008000">
        <tpls c="5">
          <tpl fld="1" item="22"/>
          <tpl fld="4" item="83"/>
          <tpl fld="2" item="1"/>
          <tpl fld="7" item="0"/>
          <tpl hier="51" item="4294967295"/>
        </tpls>
      </n>
      <n v="0.41772375829632274" in="0" bc="00B4F0FF" fc="00008000">
        <tpls c="5">
          <tpl fld="1" item="7"/>
          <tpl fld="4" item="56"/>
          <tpl fld="2" item="1"/>
          <tpl fld="7" item="0"/>
          <tpl hier="51" item="4294967295"/>
        </tpls>
      </n>
      <n v="0.18538385347474168" in="2" bc="00B4F0FF" fc="00008000">
        <tpls c="5">
          <tpl fld="1" item="9"/>
          <tpl fld="13" item="5"/>
          <tpl fld="2" item="1"/>
          <tpl fld="7" item="0"/>
          <tpl hier="51" item="4294967295"/>
        </tpls>
      </n>
      <m in="0" fc="00404040">
        <tpls c="5">
          <tpl fld="15" item="0"/>
          <tpl fld="3" item="1"/>
          <tpl fld="2" item="1"/>
          <tpl fld="7" item="1"/>
          <tpl hier="51" item="4294967295"/>
        </tpls>
      </m>
      <m in="0" fc="00404040">
        <tpls c="5">
          <tpl fld="9" item="0"/>
          <tpl fld="4" item="112"/>
          <tpl fld="2" item="1"/>
          <tpl fld="7" item="1"/>
          <tpl hier="51" item="4294967295"/>
        </tpls>
      </m>
      <n v="818850" in="0" bc="00B4F0FF" fc="00008000">
        <tpls c="5">
          <tpl fld="1" item="13"/>
          <tpl fld="4" item="112"/>
          <tpl fld="2" item="1"/>
          <tpl fld="7" item="1"/>
          <tpl hier="51" item="4294967295"/>
        </tpls>
      </n>
      <n v="40129062" in="0" bc="00B4F0FF" fc="00008000">
        <tpls c="5">
          <tpl fld="1" item="5"/>
          <tpl fld="4" item="127"/>
          <tpl fld="2" item="1"/>
          <tpl fld="7" item="0"/>
          <tpl hier="51" item="4294967295"/>
        </tpls>
      </n>
      <n v="2.1808821539979331E-2" bc="00B4F0FF" fc="00008000">
        <tpls c="5">
          <tpl fld="1" item="26"/>
          <tpl fld="4" item="95"/>
          <tpl fld="2" item="1"/>
          <tpl fld="7" item="0"/>
          <tpl hier="51" item="4294967295"/>
        </tpls>
      </n>
      <n v="0.52542328350378054" bc="00B4F0FF" fc="00008000">
        <tpls c="5">
          <tpl fld="1" item="22"/>
          <tpl fld="12" item="0"/>
          <tpl fld="2" item="1"/>
          <tpl fld="7" item="0"/>
          <tpl hier="51" item="4294967295"/>
        </tpls>
      </n>
      <n v="0.12788088600389316" bc="00B4F0FF" fc="00008000">
        <tpls c="5">
          <tpl fld="1" item="22"/>
          <tpl fld="4" item="88"/>
          <tpl fld="2" item="1"/>
          <tpl fld="7" item="0"/>
          <tpl hier="51" item="4294967295"/>
        </tpls>
      </n>
      <n v="0.22109971219098953" bc="00B4F0FF" fc="00008000">
        <tpls c="5">
          <tpl fld="1" item="22"/>
          <tpl fld="4" item="65"/>
          <tpl fld="2" item="1"/>
          <tpl fld="7" item="0"/>
          <tpl hier="51" item="4294967295"/>
        </tpls>
      </n>
      <n v="0.20082516860262276" bc="00B4F0FF" fc="00008000">
        <tpls c="5">
          <tpl fld="1" item="22"/>
          <tpl fld="4" item="86"/>
          <tpl fld="2" item="1"/>
          <tpl fld="7" item="0"/>
          <tpl hier="51" item="4294967295"/>
        </tpls>
      </n>
      <m in="0" fc="00404040">
        <tpls c="5">
          <tpl fld="9" item="1"/>
          <tpl fld="4" item="128"/>
          <tpl fld="2" item="1"/>
          <tpl fld="7" item="0"/>
          <tpl hier="51" item="4294967295"/>
        </tpls>
      </m>
      <m in="0" fc="00404040">
        <tpls c="5">
          <tpl fld="15" item="0"/>
          <tpl fld="4" item="169"/>
          <tpl fld="2" item="1"/>
          <tpl fld="7" item="1"/>
          <tpl hier="51" item="4294967295"/>
        </tpls>
      </m>
      <n v="13840987" in="0" bc="00B4F0FF" fc="00008000">
        <tpls c="5">
          <tpl fld="1" item="13"/>
          <tpl fld="4" item="169"/>
          <tpl fld="2" item="1"/>
          <tpl fld="7" item="1"/>
          <tpl hier="51" item="4294967295"/>
        </tpls>
      </n>
      <m in="0" fc="00404040">
        <tpls c="5">
          <tpl fld="15" item="0"/>
          <tpl fld="4" item="151"/>
          <tpl fld="2" item="1"/>
          <tpl fld="7" item="1"/>
          <tpl hier="51" item="4294967295"/>
        </tpls>
      </m>
      <n v="0.13655268864850215" bc="00B4F0FF" fc="00008000">
        <tpls c="5">
          <tpl fld="1" item="27"/>
          <tpl fld="4" item="134"/>
          <tpl fld="2" item="1"/>
          <tpl fld="7" item="0"/>
          <tpl hier="51" item="4294967295"/>
        </tpls>
      </n>
      <n v="6.8566969191479823E-2" bc="00B4F0FF" fc="00008000">
        <tpls c="5">
          <tpl fld="1" item="27"/>
          <tpl fld="4" item="76"/>
          <tpl fld="2" item="1"/>
          <tpl fld="7" item="0"/>
          <tpl hier="51" item="4294967295"/>
        </tpls>
      </n>
      <n v="0.11270617018577686" bc="00B4F0FF" fc="00008000">
        <tpls c="5">
          <tpl fld="1" item="27"/>
          <tpl fld="4" item="44"/>
          <tpl fld="2" item="1"/>
          <tpl fld="7" item="0"/>
          <tpl hier="51" item="4294967295"/>
        </tpls>
      </n>
      <n v="0.16186944167013989" bc="00B4F0FF" fc="00008000">
        <tpls c="5">
          <tpl fld="1" item="27"/>
          <tpl fld="4" item="18"/>
          <tpl fld="2" item="1"/>
          <tpl fld="7" item="0"/>
          <tpl hier="51" item="4294967295"/>
        </tpls>
      </n>
      <n v="0.15258736787999663" bc="00B4F0FF" fc="00008000">
        <tpls c="5">
          <tpl fld="1" item="27"/>
          <tpl fld="4" item="86"/>
          <tpl fld="2" item="1"/>
          <tpl fld="7" item="0"/>
          <tpl hier="51" item="4294967295"/>
        </tpls>
      </n>
      <n v="0.1703810612479166" bc="00B4F0FF" fc="00008000">
        <tpls c="5">
          <tpl fld="1" item="27"/>
          <tpl fld="4" item="85"/>
          <tpl fld="2" item="1"/>
          <tpl fld="7" item="0"/>
          <tpl hier="51" item="4294967295"/>
        </tpls>
      </n>
      <n v="0.16622548423099545" bc="00B4F0FF" fc="00008000">
        <tpls c="5">
          <tpl fld="1" item="27"/>
          <tpl fld="4" item="106"/>
          <tpl fld="2" item="1"/>
          <tpl fld="7" item="0"/>
          <tpl hier="51" item="4294967295"/>
        </tpls>
      </n>
      <n v="0.18074540557834218" bc="00B4F0FF" fc="00008000">
        <tpls c="5">
          <tpl fld="1" item="27"/>
          <tpl fld="4" item="118"/>
          <tpl fld="2" item="1"/>
          <tpl fld="7" item="0"/>
          <tpl hier="51" item="4294967295"/>
        </tpls>
      </n>
      <m in="0" fc="00404040">
        <tpls c="5">
          <tpl fld="9" item="0"/>
          <tpl fld="4" item="113"/>
          <tpl fld="2" item="1"/>
          <tpl fld="7" item="1"/>
          <tpl hier="51" item="4294967295"/>
        </tpls>
      </m>
      <m in="0" fc="00404040">
        <tpls c="5">
          <tpl fld="15" item="0"/>
          <tpl fld="4" item="131"/>
          <tpl fld="2" item="1"/>
          <tpl fld="7" item="1"/>
          <tpl hier="51" item="4294967295"/>
        </tpls>
      </m>
      <n v="0.32541653208181626" in="0" bc="00B4F0FF" fc="00008000">
        <tpls c="5">
          <tpl fld="1" item="7"/>
          <tpl fld="4" item="165"/>
          <tpl fld="2" item="1"/>
          <tpl fld="7" item="0"/>
          <tpl hier="51" item="4294967295"/>
        </tpls>
      </n>
      <n v="235.78301400000001" in="3" bc="00B4F0FF" fc="00008000">
        <tpls c="6">
          <tpl fld="1" item="3"/>
          <tpl fld="4" item="119"/>
          <tpl fld="2" item="1"/>
          <tpl fld="23" item="0"/>
          <tpl fld="7" item="0"/>
          <tpl hier="51" item="4294967295"/>
        </tpls>
      </n>
      <n v="0.13658454876594575" bc="00B4F0FF" fc="00008000">
        <tpls c="5">
          <tpl fld="1" item="27"/>
          <tpl fld="4" item="170"/>
          <tpl fld="2" item="1"/>
          <tpl fld="7" item="0"/>
          <tpl hier="51" item="4294967295"/>
        </tpls>
      </n>
      <n v="0.51021866367908575" in="2" bc="00B4F0FF" fc="00008000">
        <tpls c="5">
          <tpl fld="1" item="8"/>
          <tpl fld="4" item="137"/>
          <tpl fld="2" item="1"/>
          <tpl fld="7" item="0"/>
          <tpl hier="51" item="4294967295"/>
        </tpls>
      </n>
      <n v="0.36302620446745393" in="2" bc="00B4F0FF" fc="00008000">
        <tpls c="5">
          <tpl fld="1" item="9"/>
          <tpl fld="13" item="28"/>
          <tpl fld="2" item="1"/>
          <tpl fld="7" item="0"/>
          <tpl hier="51" item="4294967295"/>
        </tpls>
      </n>
      <n v="9.1183549569318387E-2" bc="00B4F0FF" fc="00008000">
        <tpls c="5">
          <tpl fld="1" item="27"/>
          <tpl fld="13" item="32"/>
          <tpl fld="2" item="1"/>
          <tpl fld="7" item="0"/>
          <tpl hier="51" item="4294967295"/>
        </tpls>
      </n>
      <n v="88.032826999999997" in="3" bc="00B4F0FF" fc="00008000">
        <tpls c="6">
          <tpl fld="1" item="3"/>
          <tpl fld="13" item="24"/>
          <tpl fld="2" item="1"/>
          <tpl fld="23" item="0"/>
          <tpl fld="7" item="0"/>
          <tpl hier="51" item="4294967295"/>
        </tpls>
      </n>
      <n v="0.17856961480566008" bc="00B4F0FF" fc="00008000">
        <tpls c="5">
          <tpl fld="1" item="27"/>
          <tpl fld="4" item="153"/>
          <tpl fld="2" item="1"/>
          <tpl fld="7" item="0"/>
          <tpl hier="51" item="4294967295"/>
        </tpls>
      </n>
      <n v="21610" in="0" bc="00B4F0FF" fc="00008000">
        <tpls c="5">
          <tpl fld="1" item="19"/>
          <tpl fld="13" item="30"/>
          <tpl fld="2" item="1"/>
          <tpl fld="7" item="1"/>
          <tpl hier="51" item="4294967295"/>
        </tpls>
      </n>
      <n v="80847659" in="0" bc="00B4F0FF" fc="00008000">
        <tpls c="5">
          <tpl fld="1" item="4"/>
          <tpl fld="13" item="30"/>
          <tpl fld="2" item="1"/>
          <tpl fld="7" item="1"/>
          <tpl hier="51" item="4294967295"/>
        </tpls>
      </n>
      <m in="0" fc="00404040">
        <tpls c="5">
          <tpl fld="9" item="2"/>
          <tpl fld="4" item="138"/>
          <tpl fld="2" item="1"/>
          <tpl fld="7" item="0"/>
          <tpl hier="51" item="4294967295"/>
        </tpls>
      </m>
      <n v="20494651.32" in="0" bc="00B4F0FF" fc="00008000">
        <tpls c="5">
          <tpl fld="1" item="20"/>
          <tpl fld="4" item="138"/>
          <tpl fld="2" item="1"/>
          <tpl fld="7" item="0"/>
          <tpl hier="51" item="4294967295"/>
        </tpls>
      </n>
      <n v="2.1502720709523471E-2" in="1" bc="00B4F0FF" fc="00008000">
        <tpls c="5">
          <tpl fld="1" item="24"/>
          <tpl fld="4" item="162"/>
          <tpl fld="2" item="1"/>
          <tpl fld="7" item="0"/>
          <tpl hier="51" item="4294967295"/>
        </tpls>
      </n>
      <m in="0" fc="00404040">
        <tpls c="5">
          <tpl fld="15" item="0"/>
          <tpl fld="4" item="162"/>
          <tpl fld="2" item="1"/>
          <tpl fld="7" item="1"/>
          <tpl hier="51" item="4294967295"/>
        </tpls>
      </m>
      <n v="0.51226524060631951" in="2" bc="00B4F0FF" fc="00008000">
        <tpls c="5">
          <tpl fld="1" item="9"/>
          <tpl fld="4" item="154"/>
          <tpl fld="2" item="1"/>
          <tpl fld="7" item="0"/>
          <tpl hier="51" item="4294967295"/>
        </tpls>
      </n>
      <n v="0.14729217375571887" in="1" bc="00B4F0FF" fc="00008000">
        <tpls c="5">
          <tpl fld="1" item="21"/>
          <tpl fld="4" item="154"/>
          <tpl fld="2" item="1"/>
          <tpl fld="7" item="0"/>
          <tpl hier="51" item="4294967295"/>
        </tpls>
      </n>
      <n v="1.7215835337221205E-2" in="1" bc="00B4F0FF" fc="00008000">
        <tpls c="5">
          <tpl fld="1" item="24"/>
          <tpl fld="4" item="147"/>
          <tpl fld="2" item="1"/>
          <tpl fld="7" item="0"/>
          <tpl hier="51" item="4294967295"/>
        </tpls>
      </n>
      <m in="0" fc="00404040">
        <tpls c="5">
          <tpl fld="9" item="1"/>
          <tpl fld="4" item="166"/>
          <tpl fld="2" item="1"/>
          <tpl fld="7" item="0"/>
          <tpl hier="51" item="4294967295"/>
        </tpls>
      </m>
      <n v="25065050.91" in="0" bc="00B4F0FF" fc="00008000">
        <tpls c="5">
          <tpl fld="1" item="20"/>
          <tpl fld="4" item="166"/>
          <tpl fld="2" item="1"/>
          <tpl fld="7" item="0"/>
          <tpl hier="51" item="4294967295"/>
        </tpls>
      </n>
      <m in="0" fc="00404040">
        <tpls c="5">
          <tpl fld="9" item="2"/>
          <tpl fld="4" item="166"/>
          <tpl fld="2" item="1"/>
          <tpl fld="7" item="0"/>
          <tpl hier="51" item="4294967295"/>
        </tpls>
      </m>
      <n v="0.23269506053918682" in="1" bc="00B4F0FF" fc="00008000">
        <tpls c="5">
          <tpl fld="1" item="21"/>
          <tpl fld="4" item="77"/>
          <tpl fld="2" item="1"/>
          <tpl fld="7" item="0"/>
          <tpl hier="51" item="4294967295"/>
        </tpls>
      </n>
      <n v="0.19199817574912925" in="1" bc="00B4F0FF" fc="00008000">
        <tpls c="5">
          <tpl fld="1" item="21"/>
          <tpl fld="4" item="93"/>
          <tpl fld="2" item="1"/>
          <tpl fld="7" item="0"/>
          <tpl hier="51" item="4294967295"/>
        </tpls>
      </n>
      <n v="0.10560196894845048" in="1" bc="00B4F0FF" fc="00008000">
        <tpls c="5">
          <tpl fld="1" item="21"/>
          <tpl fld="4" item="138"/>
          <tpl fld="2" item="1"/>
          <tpl fld="7" item="0"/>
          <tpl hier="51" item="4294967295"/>
        </tpls>
      </n>
      <n v="6.3368456561585726E-2" in="1" bc="00B4F0FF" fc="00008000">
        <tpls c="5">
          <tpl fld="1" item="21"/>
          <tpl fld="6" item="13"/>
          <tpl fld="2" item="1"/>
          <tpl fld="7" item="0"/>
          <tpl hier="51" item="4294967295"/>
        </tpls>
      </n>
      <n v="9.4926770065210608E-2" in="1" bc="00B4F0FF" fc="00008000">
        <tpls c="5">
          <tpl fld="1" item="21"/>
          <tpl fld="4" item="129"/>
          <tpl fld="2" item="1"/>
          <tpl fld="7" item="0"/>
          <tpl hier="51" item="4294967295"/>
        </tpls>
      </n>
      <n v="0.11015064966392718" in="1" bc="00B4F0FF" fc="00008000">
        <tpls c="5">
          <tpl fld="1" item="21"/>
          <tpl fld="13" item="27"/>
          <tpl fld="2" item="1"/>
          <tpl fld="7" item="0"/>
          <tpl hier="51" item="4294967295"/>
        </tpls>
      </n>
      <n v="8.1128641141274993E-2" in="1" bc="00B4F0FF" fc="00008000">
        <tpls c="5">
          <tpl fld="1" item="21"/>
          <tpl fld="13" item="4"/>
          <tpl fld="2" item="1"/>
          <tpl fld="7" item="0"/>
          <tpl hier="51" item="4294967295"/>
        </tpls>
      </n>
      <n v="6.5313808415906685E-2" in="1" bc="00B4F0FF" fc="00008000">
        <tpls c="5">
          <tpl fld="1" item="21"/>
          <tpl fld="4" item="28"/>
          <tpl fld="2" item="1"/>
          <tpl fld="7" item="0"/>
          <tpl hier="51" item="4294967295"/>
        </tpls>
      </n>
      <n v="0.20571154125951574" in="1" bc="00B4F0FF" fc="00008000">
        <tpls c="5">
          <tpl fld="1" item="21"/>
          <tpl fld="4" item="105"/>
          <tpl fld="2" item="1"/>
          <tpl fld="7" item="0"/>
          <tpl hier="51" item="4294967295"/>
        </tpls>
      </n>
      <n v="9.4278054228081248E-2" in="1" bc="00B4F0FF" fc="00008000">
        <tpls c="5">
          <tpl fld="1" item="21"/>
          <tpl fld="2" item="1"/>
          <tpl fld="7" item="0"/>
          <tpl hier="51" item="4294967295"/>
          <tpl fld="10" item="0"/>
        </tpls>
      </n>
      <n v="0.14162817661784538" in="1" bc="00B4F0FF" fc="00008000">
        <tpls c="5">
          <tpl fld="1" item="21"/>
          <tpl fld="4" item="23"/>
          <tpl fld="2" item="1"/>
          <tpl fld="7" item="0"/>
          <tpl hier="51" item="4294967295"/>
        </tpls>
      </n>
      <n v="0.12173161414846222" in="1" bc="00B4F0FF" fc="00008000">
        <tpls c="5">
          <tpl fld="1" item="21"/>
          <tpl fld="6" item="16"/>
          <tpl fld="2" item="1"/>
          <tpl fld="7" item="0"/>
          <tpl hier="51" item="4294967295"/>
        </tpls>
      </n>
      <n v="0.10087567437932185" in="1" bc="00B4F0FF" fc="00008000">
        <tpls c="5">
          <tpl fld="1" item="21"/>
          <tpl fld="4" item="30"/>
          <tpl fld="2" item="1"/>
          <tpl fld="7" item="0"/>
          <tpl hier="51" item="4294967295"/>
        </tpls>
      </n>
      <n v="9.500778884014667E-2" in="1" bc="00B4F0FF" fc="00008000">
        <tpls c="5">
          <tpl fld="1" item="21"/>
          <tpl fld="4" item="123"/>
          <tpl fld="2" item="1"/>
          <tpl fld="7" item="0"/>
          <tpl hier="51" item="4294967295"/>
        </tpls>
      </n>
      <n v="9.5534199936483793E-2" in="1" bc="00B4F0FF" fc="00008000">
        <tpls c="5">
          <tpl fld="1" item="21"/>
          <tpl fld="4" item="50"/>
          <tpl fld="2" item="1"/>
          <tpl fld="7" item="0"/>
          <tpl hier="51" item="4294967295"/>
        </tpls>
      </n>
      <n v="0.11718661694196558" in="1" bc="00B4F0FF" fc="00008000">
        <tpls c="5">
          <tpl fld="1" item="21"/>
          <tpl fld="5" item="1"/>
          <tpl fld="2" item="1"/>
          <tpl fld="7" item="0"/>
          <tpl hier="51" item="4294967295"/>
        </tpls>
      </n>
      <n v="0.10008515549139788" in="1" bc="00B4F0FF" fc="00008000">
        <tpls c="5">
          <tpl fld="1" item="21"/>
          <tpl fld="4" item="87"/>
          <tpl fld="2" item="1"/>
          <tpl fld="7" item="0"/>
          <tpl hier="51" item="4294967295"/>
        </tpls>
      </n>
      <n v="0.10267998766885583" in="1" bc="00B4F0FF" fc="00008000">
        <tpls c="5">
          <tpl fld="1" item="21"/>
          <tpl fld="4" item="52"/>
          <tpl fld="2" item="1"/>
          <tpl fld="7" item="0"/>
          <tpl hier="51" item="4294967295"/>
        </tpls>
      </n>
      <n v="2.7573836328756263E-2" in="1" bc="00B4F0FF" fc="00008000">
        <tpls c="5">
          <tpl fld="1" item="21"/>
          <tpl fld="13" item="10"/>
          <tpl fld="2" item="1"/>
          <tpl fld="7" item="0"/>
          <tpl hier="51" item="4294967295"/>
        </tpls>
      </n>
      <n v="0.10403872794314388" in="1" bc="00B4F0FF" fc="00008000">
        <tpls c="5">
          <tpl fld="1" item="21"/>
          <tpl fld="4" item="29"/>
          <tpl fld="2" item="1"/>
          <tpl fld="7" item="0"/>
          <tpl hier="51" item="4294967295"/>
        </tpls>
      </n>
      <n v="0.1321269612718842" in="1" bc="00B4F0FF" fc="00008000">
        <tpls c="5">
          <tpl fld="1" item="21"/>
          <tpl fld="4" item="88"/>
          <tpl fld="2" item="1"/>
          <tpl fld="7" item="0"/>
          <tpl hier="51" item="4294967295"/>
        </tpls>
      </n>
      <n v="0.18462930520706106" bc="00B4F0FF" fc="00008000">
        <tpls c="5">
          <tpl fld="1" item="27"/>
          <tpl fld="4" item="158"/>
          <tpl fld="2" item="1"/>
          <tpl fld="7" item="0"/>
          <tpl hier="51" item="4294967295"/>
        </tpls>
      </n>
      <n v="70.000878" in="3" bc="00B4F0FF" fc="00008000">
        <tpls c="6">
          <tpl fld="1" item="3"/>
          <tpl fld="4" item="158"/>
          <tpl fld="2" item="1"/>
          <tpl fld="23" item="0"/>
          <tpl fld="7" item="0"/>
          <tpl hier="51" item="4294967295"/>
        </tpls>
      </n>
      <n v="10389000" in="0" fc="00008000">
        <tpls c="5">
          <tpl fld="15" item="0"/>
          <tpl fld="8" item="8"/>
          <tpl fld="2" item="1"/>
          <tpl fld="7" item="1"/>
          <tpl hier="51" item="4294967295"/>
        </tpls>
      </n>
      <n v="8112.5147822501094" in="3" bc="00B4F0FF" fc="00008000">
        <tpls c="6">
          <tpl fld="1" item="3"/>
          <tpl fld="8" item="8"/>
          <tpl fld="2" item="1"/>
          <tpl fld="23" item="0"/>
          <tpl fld="7" item="0"/>
          <tpl hier="51" item="4294967295"/>
        </tpls>
      </n>
      <n v="-152914" in="0" bc="00B4F0FF" fc="00000080">
        <tpls c="5">
          <tpl fld="1" item="19"/>
          <tpl fld="4" item="163"/>
          <tpl fld="2" item="1"/>
          <tpl fld="7" item="1"/>
          <tpl hier="51" item="4294967295"/>
        </tpls>
      </n>
      <n v="84388037" in="0" bc="00B4F0FF" fc="00008000">
        <tpls c="5">
          <tpl fld="1" item="4"/>
          <tpl fld="4" item="163"/>
          <tpl fld="2" item="1"/>
          <tpl fld="7" item="1"/>
          <tpl hier="51" item="4294967295"/>
        </tpls>
      </n>
      <n v="94929631" in="0" bc="00B4F0FF" fc="00008000">
        <tpls c="5">
          <tpl fld="1" item="5"/>
          <tpl fld="4" item="163"/>
          <tpl fld="2" item="1"/>
          <tpl fld="7" item="0"/>
          <tpl hier="51" item="4294967295"/>
        </tpls>
      </n>
      <n v="131768739" in="0" bc="00B4F0FF" fc="00008000">
        <tpls c="5">
          <tpl fld="1" item="5"/>
          <tpl fld="4" item="17"/>
          <tpl fld="2" item="1"/>
          <tpl fld="7" item="0"/>
          <tpl hier="51" item="4294967295"/>
        </tpls>
      </n>
      <n v="570000" in="0" fc="00008000">
        <tpls c="5">
          <tpl fld="15" item="0"/>
          <tpl fld="13" item="17"/>
          <tpl fld="2" item="1"/>
          <tpl fld="7" item="1"/>
          <tpl hier="51" item="4294967295"/>
        </tpls>
      </n>
      <n v="1185630" in="0" bc="00B4F0FF" fc="00008000">
        <tpls c="5">
          <tpl fld="1" item="13"/>
          <tpl fld="13" item="17"/>
          <tpl fld="2" item="1"/>
          <tpl fld="7" item="1"/>
          <tpl hier="51" item="4294967295"/>
        </tpls>
      </n>
      <n v="2.047524760112418E-2" in="1" bc="00B4F0FF" fc="00008000">
        <tpls c="5">
          <tpl fld="1" item="24"/>
          <tpl fld="4" item="151"/>
          <tpl fld="2" item="1"/>
          <tpl fld="7" item="0"/>
          <tpl hier="51" item="4294967295"/>
        </tpls>
      </n>
      <m in="0" fc="00404040">
        <tpls c="5">
          <tpl fld="9" item="1"/>
          <tpl fld="4" item="61"/>
          <tpl fld="2" item="1"/>
          <tpl fld="7" item="0"/>
          <tpl hier="51" item="4294967295"/>
        </tpls>
      </m>
      <n v="104.204731" in="3" bc="00B4F0FF" fc="00008000">
        <tpls c="6">
          <tpl fld="1" item="3"/>
          <tpl fld="13" item="21"/>
          <tpl fld="2" item="1"/>
          <tpl fld="23" item="0"/>
          <tpl fld="7" item="0"/>
          <tpl hier="51" item="4294967295"/>
        </tpls>
      </n>
      <n v="-903043986.0714066" in="0" fc="00000080">
        <tpls c="5">
          <tpl fld="9" item="1"/>
          <tpl fld="6" item="16"/>
          <tpl fld="2" item="1"/>
          <tpl fld="7" item="0"/>
          <tpl hier="51" item="4294967295"/>
        </tpls>
      </n>
      <m in="0" fc="00404040">
        <tpls c="5">
          <tpl fld="9" item="0"/>
          <tpl fld="4" item="171"/>
          <tpl fld="2" item="1"/>
          <tpl fld="7" item="1"/>
          <tpl hier="51" item="4294967295"/>
        </tpls>
      </m>
      <n v="958710" in="0" bc="00B4F0FF" fc="00008000">
        <tpls c="5">
          <tpl fld="1" item="13"/>
          <tpl fld="4" item="171"/>
          <tpl fld="2" item="1"/>
          <tpl fld="7" item="1"/>
          <tpl hier="51" item="4294967295"/>
        </tpls>
      </n>
      <n v="0" in="0" bc="00B4F0FF" fc="00404040">
        <tpls c="5">
          <tpl fld="1" item="19"/>
          <tpl fld="13" item="28"/>
          <tpl fld="2" item="1"/>
          <tpl fld="7" item="1"/>
          <tpl hier="51" item="4294967295"/>
        </tpls>
      </n>
      <n v="41217699" in="0" bc="00B4F0FF" fc="00008000">
        <tpls c="5">
          <tpl fld="1" item="4"/>
          <tpl fld="13" item="28"/>
          <tpl fld="2" item="1"/>
          <tpl fld="7" item="1"/>
          <tpl hier="51" item="4294967295"/>
        </tpls>
      </n>
      <n v="50692547" in="0" bc="00B4F0FF" fc="00008000">
        <tpls c="5">
          <tpl fld="1" item="19"/>
          <tpl fld="3" item="0"/>
          <tpl fld="2" item="1"/>
          <tpl fld="7" item="1"/>
          <tpl hier="51" item="4294967295"/>
        </tpls>
      </n>
      <n v="39679742431" in="0" bc="00B4F0FF" fc="00008000">
        <tpls c="5">
          <tpl fld="1" item="4"/>
          <tpl fld="3" item="0"/>
          <tpl fld="2" item="1"/>
          <tpl fld="7" item="1"/>
          <tpl hier="51" item="4294967295"/>
        </tpls>
      </n>
      <n v="1.7907234843411505E-2" in="1" bc="00B4F0FF" fc="00008000">
        <tpls c="5">
          <tpl fld="1" item="24"/>
          <tpl fld="4" item="126"/>
          <tpl fld="2" item="1"/>
          <tpl fld="7" item="0"/>
          <tpl hier="51" item="4294967295"/>
        </tpls>
      </n>
      <m in="0" fc="00404040">
        <tpls c="5">
          <tpl fld="9" item="0"/>
          <tpl fld="4" item="28"/>
          <tpl fld="2" item="1"/>
          <tpl fld="7" item="1"/>
          <tpl hier="51" item="4294967295"/>
        </tpls>
      </m>
      <n v="87897855" in="0" bc="00B4F0FF" fc="00008000">
        <tpls c="5">
          <tpl fld="1" item="4"/>
          <tpl fld="13" item="20"/>
          <tpl fld="2" item="1"/>
          <tpl fld="7" item="0"/>
          <tpl hier="51" item="4294967295"/>
        </tpls>
      </n>
      <m in="0" fc="00404040">
        <tpls c="5">
          <tpl fld="9" item="2"/>
          <tpl fld="4" item="86"/>
          <tpl fld="2" item="1"/>
          <tpl fld="7" item="0"/>
          <tpl hier="51" item="4294967295"/>
        </tpls>
      </m>
      <n v="128857501" in="0" bc="00B4F0FF" fc="00008000">
        <tpls c="5">
          <tpl fld="1" item="5"/>
          <tpl fld="4" item="35"/>
          <tpl fld="2" item="1"/>
          <tpl fld="7" item="0"/>
          <tpl hier="51" item="4294967295"/>
        </tpls>
      </n>
      <n v="2915942342" in="0" bc="00B4F0FF" fc="00008000">
        <tpls c="5">
          <tpl fld="1" item="5"/>
          <tpl fld="5" item="2"/>
          <tpl fld="2" item="1"/>
          <tpl fld="7" item="0"/>
          <tpl hier="51" item="4294967295"/>
        </tpls>
      </n>
      <n v="0.66139936943399524" in="2" bc="00B4F0FF" fc="00008000">
        <tpls c="5">
          <tpl fld="1" item="8"/>
          <tpl fld="4" item="92"/>
          <tpl fld="2" item="1"/>
          <tpl fld="7" item="0"/>
          <tpl hier="51" item="4294967295"/>
        </tpls>
      </n>
      <n v="272.19618300000002" in="3" bc="00B4F0FF" fc="00008000">
        <tpls c="6">
          <tpl fld="1" item="3"/>
          <tpl fld="4" item="17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55"/>
          <tpl fld="2" item="1"/>
          <tpl fld="7" item="1"/>
          <tpl hier="51" item="4294967295"/>
        </tpls>
      </m>
      <n v="125843700" in="0" bc="00B4F0FF" fc="00008000">
        <tpls c="5">
          <tpl fld="1" item="5"/>
          <tpl fld="4" item="142"/>
          <tpl fld="2" item="1"/>
          <tpl fld="7" item="0"/>
          <tpl hier="51" item="4294967295"/>
        </tpls>
      </n>
      <n v="197260" in="0" bc="00B4F0FF" fc="00008000">
        <tpls c="5">
          <tpl fld="1" item="19"/>
          <tpl fld="13" item="2"/>
          <tpl fld="2" item="1"/>
          <tpl fld="7" item="1"/>
          <tpl hier="51" item="4294967295"/>
        </tpls>
      </n>
      <n v="47358709" in="0" bc="00B4F0FF" fc="00008000">
        <tpls c="5">
          <tpl fld="1" item="4"/>
          <tpl fld="13" item="2"/>
          <tpl fld="2" item="1"/>
          <tpl fld="7" item="1"/>
          <tpl hier="51" item="4294967295"/>
        </tpls>
      </n>
      <n v="41125280" in="0" bc="00B4F0FF" fc="00008000">
        <tpls c="5">
          <tpl fld="1" item="5"/>
          <tpl fld="4" item="155"/>
          <tpl fld="2" item="1"/>
          <tpl fld="7" item="0"/>
          <tpl hier="51" item="4294967295"/>
        </tpls>
      </n>
      <n v="649974880" in="0" bc="00B4F0FF" fc="00008000">
        <tpls c="5">
          <tpl fld="1" item="5"/>
          <tpl fld="13" item="5"/>
          <tpl fld="2" item="1"/>
          <tpl fld="7" item="0"/>
          <tpl hier="51" item="4294967295"/>
        </tpls>
      </n>
      <n v="0.50131211204602311" in="0" bc="00B4F0FF" fc="00008000">
        <tpls c="5">
          <tpl fld="1" item="7"/>
          <tpl fld="4" item="127"/>
          <tpl fld="2" item="1"/>
          <tpl fld="7" item="0"/>
          <tpl hier="51" item="4294967295"/>
        </tpls>
      </n>
      <n v="0" bc="00B4F0FF" fc="00404040">
        <tpls c="5">
          <tpl fld="1" item="22"/>
          <tpl fld="13" item="19"/>
          <tpl fld="2" item="1"/>
          <tpl fld="7" item="0"/>
          <tpl hier="51" item="4294967295"/>
        </tpls>
      </n>
      <n v="82060209" in="0" bc="00B4F0FF" fc="00008000">
        <tpls c="5">
          <tpl fld="1" item="4"/>
          <tpl fld="4" item="104"/>
          <tpl fld="2" item="1"/>
          <tpl fld="7" item="0"/>
          <tpl hier="51" item="4294967295"/>
        </tpls>
      </n>
      <n v="0.15653900539588053" bc="00B4F0FF" fc="00008000">
        <tpls c="5">
          <tpl fld="1" item="27"/>
          <tpl fld="4" item="146"/>
          <tpl fld="2" item="1"/>
          <tpl fld="7" item="0"/>
          <tpl hier="51" item="4294967295"/>
        </tpls>
      </n>
      <n v="3.4432859015111679E-2" bc="00B4F0FF" fc="00008000">
        <tpls c="5">
          <tpl fld="1" item="27"/>
          <tpl fld="6" item="9"/>
          <tpl fld="2" item="1"/>
          <tpl fld="7" item="0"/>
          <tpl hier="51" item="4294967295"/>
        </tpls>
      </n>
      <n v="0.15264717452804866" bc="00B4F0FF" fc="00008000">
        <tpls c="5">
          <tpl fld="1" item="27"/>
          <tpl fld="4" item="35"/>
          <tpl fld="2" item="1"/>
          <tpl fld="7" item="0"/>
          <tpl hier="51" item="4294967295"/>
        </tpls>
      </n>
      <n v="134514" in="0" bc="00B4F0FF" fc="00008000">
        <tpls c="5">
          <tpl fld="1" item="19"/>
          <tpl fld="4" item="118"/>
          <tpl fld="2" item="1"/>
          <tpl fld="7" item="1"/>
          <tpl hier="51" item="4294967295"/>
        </tpls>
      </n>
      <n v="86683331" in="0" bc="00B4F0FF" fc="00008000">
        <tpls c="5">
          <tpl fld="1" item="4"/>
          <tpl fld="4" item="118"/>
          <tpl fld="2" item="1"/>
          <tpl fld="7" item="1"/>
          <tpl hier="51" item="4294967295"/>
        </tpls>
      </n>
      <n v="112613769" in="0" bc="00B4F0FF" fc="00008000">
        <tpls c="5">
          <tpl fld="1" item="4"/>
          <tpl fld="4" item="136"/>
          <tpl fld="2" item="1"/>
          <tpl fld="7" item="0"/>
          <tpl hier="51" item="4294967295"/>
        </tpls>
      </n>
      <m in="0" fc="00404040">
        <tpls c="5">
          <tpl fld="9" item="2"/>
          <tpl fld="4" item="137"/>
          <tpl fld="2" item="1"/>
          <tpl fld="7" item="0"/>
          <tpl hier="51" item="4294967295"/>
        </tpls>
      </m>
      <n v="28936739.170000002" in="0" bc="00B4F0FF" fc="00008000">
        <tpls c="5">
          <tpl fld="1" item="20"/>
          <tpl fld="4" item="137"/>
          <tpl fld="2" item="1"/>
          <tpl fld="7" item="0"/>
          <tpl hier="51" item="4294967295"/>
        </tpls>
      </n>
      <n v="663000" in="0" fc="00008000">
        <tpls c="5">
          <tpl fld="15" item="0"/>
          <tpl fld="13" item="24"/>
          <tpl fld="2" item="1"/>
          <tpl fld="7" item="1"/>
          <tpl hier="51" item="4294967295"/>
        </tpls>
      </n>
      <m in="0" bc="00B4F0FF" fc="00404040">
        <tpls c="5">
          <tpl fld="1" item="13"/>
          <tpl fld="13" item="24"/>
          <tpl fld="2" item="1"/>
          <tpl fld="7" item="1"/>
          <tpl hier="51" item="4294967295"/>
        </tpls>
      </m>
      <n v="26794699" in="0" bc="00B4F0FF" fc="00008000">
        <tpls c="5">
          <tpl fld="1" item="5"/>
          <tpl fld="4" item="153"/>
          <tpl fld="2" item="1"/>
          <tpl fld="7" item="0"/>
          <tpl hier="51" item="4294967295"/>
        </tpls>
      </n>
      <n v="0.14268578007811644" bc="00B4F0FF" fc="00008000">
        <tpls c="5">
          <tpl fld="1" item="27"/>
          <tpl fld="4" item="162"/>
          <tpl fld="2" item="1"/>
          <tpl fld="7" item="0"/>
          <tpl hier="51" item="4294967295"/>
        </tpls>
      </n>
      <n v="0.10992636502768131" in="1" bc="00B4F0FF" fc="00008000">
        <tpls c="5">
          <tpl fld="1" item="21"/>
          <tpl fld="4" item="148"/>
          <tpl fld="2" item="1"/>
          <tpl fld="7" item="0"/>
          <tpl hier="51" item="4294967295"/>
        </tpls>
      </n>
      <n v="0.19916963046815553" in="1" bc="00B4F0FF" fc="00008000">
        <tpls c="5">
          <tpl fld="1" item="21"/>
          <tpl fld="6" item="3"/>
          <tpl fld="2" item="1"/>
          <tpl fld="7" item="0"/>
          <tpl hier="51" item="4294967295"/>
        </tpls>
      </n>
      <n v="9.9423367846700084E-2" in="1" bc="00B4F0FF" fc="00008000">
        <tpls c="5">
          <tpl fld="1" item="21"/>
          <tpl fld="4" item="150"/>
          <tpl fld="2" item="1"/>
          <tpl fld="7" item="0"/>
          <tpl hier="51" item="4294967295"/>
        </tpls>
      </n>
      <n v="7.2431151203801822E-2" in="1" bc="00B4F0FF" fc="00008000">
        <tpls c="5">
          <tpl fld="1" item="21"/>
          <tpl fld="4" item="42"/>
          <tpl fld="2" item="1"/>
          <tpl fld="7" item="0"/>
          <tpl hier="51" item="4294967295"/>
        </tpls>
      </n>
      <n v="0.11532498761953851" in="1" bc="00B4F0FF" fc="00008000">
        <tpls c="5">
          <tpl fld="1" item="21"/>
          <tpl fld="4" item="102"/>
          <tpl fld="2" item="1"/>
          <tpl fld="7" item="0"/>
          <tpl hier="51" item="4294967295"/>
        </tpls>
      </n>
      <n v="0.11500169141799202" in="1" bc="00B4F0FF" fc="00008000">
        <tpls c="5">
          <tpl fld="1" item="21"/>
          <tpl fld="4" item="143"/>
          <tpl fld="2" item="1"/>
          <tpl fld="7" item="0"/>
          <tpl hier="51" item="4294967295"/>
        </tpls>
      </n>
      <n v="0.32639158639310023" bc="00B4F0FF" fc="00008000">
        <tpls c="5">
          <tpl fld="1" item="22"/>
          <tpl fld="4" item="158"/>
          <tpl fld="2" item="1"/>
          <tpl fld="7" item="0"/>
          <tpl hier="51" item="4294967295"/>
        </tpls>
      </n>
      <n v="0.48523522254312668" in="2" bc="00B4F0FF" fc="00008000">
        <tpls c="5">
          <tpl fld="1" item="8"/>
          <tpl fld="4" item="163"/>
          <tpl fld="2" item="1"/>
          <tpl fld="7" item="0"/>
          <tpl hier="51" item="4294967295"/>
        </tpls>
      </n>
      <n v="17756862" in="0" bc="00B4F0FF" fc="00008000">
        <tpls c="5">
          <tpl fld="1" item="4"/>
          <tpl fld="4" item="168"/>
          <tpl fld="2" item="1"/>
          <tpl fld="7" item="0"/>
          <tpl hier="51" item="4294967295"/>
        </tpls>
      </n>
      <n v="29563686" in="0" bc="00B4F0FF" fc="00008000">
        <tpls c="5">
          <tpl fld="1" item="4"/>
          <tpl fld="4" item="106"/>
          <tpl fld="2" item="1"/>
          <tpl fld="7" item="0"/>
          <tpl hier="51" item="4294967295"/>
        </tpls>
      </n>
      <n v="6103633864" in="0" bc="00B4F0FF" fc="00008000">
        <tpls c="5">
          <tpl fld="1" item="4"/>
          <tpl fld="12" item="1"/>
          <tpl fld="2" item="1"/>
          <tpl fld="7" item="0"/>
          <tpl hier="51" item="4294967295"/>
        </tpls>
      </n>
      <n v="103.681898" in="3" bc="00B4F0FF" fc="00008000">
        <tpls c="6">
          <tpl fld="1" item="3"/>
          <tpl fld="4" item="21"/>
          <tpl fld="2" item="1"/>
          <tpl fld="23" item="0"/>
          <tpl fld="7" item="0"/>
          <tpl hier="51" item="4294967295"/>
        </tpls>
      </n>
      <n v="59061680" in="0" bc="00B4F0FF" fc="00008000">
        <tpls c="5">
          <tpl fld="1" item="5"/>
          <tpl fld="4" item="4"/>
          <tpl fld="2" item="1"/>
          <tpl fld="7" item="0"/>
          <tpl hier="51" item="4294967295"/>
        </tpls>
      </n>
      <m in="0" fc="00404040">
        <tpls c="5">
          <tpl fld="9" item="2"/>
          <tpl fld="4" item="126"/>
          <tpl fld="2" item="1"/>
          <tpl fld="7" item="0"/>
          <tpl hier="51" item="4294967295"/>
        </tpls>
      </m>
      <n v="8.2773374961605355E-3" bc="00B4F0FF" fc="00008000">
        <tpls c="5">
          <tpl fld="1" item="26"/>
          <tpl fld="13" item="17"/>
          <tpl fld="2" item="1"/>
          <tpl fld="7" item="0"/>
          <tpl hier="51" item="4294967295"/>
        </tpls>
      </n>
      <n v="0.52847950554834999" in="2" bc="00B4F0FF" fc="00008000">
        <tpls c="5">
          <tpl fld="1" item="9"/>
          <tpl fld="4" item="53"/>
          <tpl fld="2" item="1"/>
          <tpl fld="7" item="0"/>
          <tpl hier="51" item="4294967295"/>
        </tpls>
      </n>
      <n v="9.7109378152913425E-3" bc="00B4F0FF" fc="00008000">
        <tpls c="5">
          <tpl fld="1" item="26"/>
          <tpl fld="4" item="170"/>
          <tpl fld="2" item="1"/>
          <tpl fld="7" item="0"/>
          <tpl hier="51" item="4294967295"/>
        </tpls>
      </n>
      <m in="0" fc="00404040">
        <tpls c="5">
          <tpl fld="9" item="0"/>
          <tpl fld="4" item="150"/>
          <tpl fld="2" item="1"/>
          <tpl fld="7" item="1"/>
          <tpl hier="51" item="4294967295"/>
        </tpls>
      </m>
      <n v="2826746" in="0" bc="00B4F0FF" fc="00008000">
        <tpls c="5">
          <tpl fld="1" item="13"/>
          <tpl fld="4" item="150"/>
          <tpl fld="2" item="1"/>
          <tpl fld="7" item="1"/>
          <tpl hier="51" item="4294967295"/>
        </tpls>
      </n>
      <n v="1.1118372009865554E-2" in="1" bc="00B4F0FF" fc="00008000">
        <tpls c="5">
          <tpl fld="1" item="24"/>
          <tpl fld="4" item="166"/>
          <tpl fld="2" item="1"/>
          <tpl fld="7" item="0"/>
          <tpl hier="51" item="4294967295"/>
        </tpls>
      </n>
      <n v="0.38418274666938174" in="2" bc="00B4F0FF" fc="00008000">
        <tpls c="5">
          <tpl fld="1" item="9"/>
          <tpl fld="4" item="136"/>
          <tpl fld="2" item="1"/>
          <tpl fld="7" item="0"/>
          <tpl hier="51" item="4294967295"/>
        </tpls>
      </n>
      <n v="0.31687654001672688" in="2" bc="00B4F0FF" fc="00008000">
        <tpls c="5">
          <tpl fld="1" item="9"/>
          <tpl fld="4" item="149"/>
          <tpl fld="2" item="1"/>
          <tpl fld="7" item="0"/>
          <tpl hier="51" item="4294967295"/>
        </tpls>
      </n>
      <n v="329197" in="0" bc="00B4F0FF" fc="00008000">
        <tpls c="5">
          <tpl fld="1" item="19"/>
          <tpl fld="4" item="5"/>
          <tpl fld="2" item="1"/>
          <tpl fld="7" item="1"/>
          <tpl hier="51" item="4294967295"/>
        </tpls>
      </n>
      <n v="261621066" in="0" bc="00B4F0FF" fc="00008000">
        <tpls c="5">
          <tpl fld="1" item="4"/>
          <tpl fld="4" item="5"/>
          <tpl fld="2" item="1"/>
          <tpl fld="7" item="1"/>
          <tpl hier="51" item="4294967295"/>
        </tpls>
      </n>
      <n v="6.540085158593203E-3" in="1" bc="00B4F0FF" fc="00008000">
        <tpls c="5">
          <tpl fld="1" item="24"/>
          <tpl fld="6" item="0"/>
          <tpl fld="2" item="1"/>
          <tpl fld="7" item="0"/>
          <tpl hier="51" item="4294967295"/>
        </tpls>
      </n>
      <n v="0.18118896620218961" in="1" bc="00B4F0FF" fc="00008000">
        <tpls c="5">
          <tpl fld="1" item="21"/>
          <tpl fld="4" item="169"/>
          <tpl fld="2" item="1"/>
          <tpl fld="7" item="0"/>
          <tpl hier="51" item="4294967295"/>
        </tpls>
      </n>
      <n v="1.1367635885401021E-2" bc="00B4F0FF" fc="00008000">
        <tpls c="5">
          <tpl fld="1" item="26"/>
          <tpl fld="4" item="27"/>
          <tpl fld="2" item="1"/>
          <tpl fld="7" item="0"/>
          <tpl hier="51" item="4294967295"/>
        </tpls>
      </n>
      <m in="0" fc="00404040">
        <tpls c="5">
          <tpl fld="9" item="1"/>
          <tpl fld="5" item="2"/>
          <tpl fld="2" item="1"/>
          <tpl fld="7" item="0"/>
          <tpl hier="51" item="4294967295"/>
        </tpls>
      </m>
      <n v="682070031.61000001" in="0" bc="00B4F0FF" fc="00008000">
        <tpls c="5">
          <tpl fld="1" item="20"/>
          <tpl fld="5" item="2"/>
          <tpl fld="2" item="1"/>
          <tpl fld="7" item="0"/>
          <tpl hier="51" item="4294967295"/>
        </tpls>
      </n>
      <n v="0.29910638867029216" in="0" bc="00B4F0FF" fc="00008000">
        <tpls c="5">
          <tpl fld="1" item="7"/>
          <tpl fld="4" item="62"/>
          <tpl fld="2" item="1"/>
          <tpl fld="7" item="0"/>
          <tpl hier="51" item="4294967295"/>
        </tpls>
      </n>
      <m in="0" fc="00404040">
        <tpls c="5">
          <tpl fld="15" item="0"/>
          <tpl fld="4" item="51"/>
          <tpl fld="2" item="1"/>
          <tpl fld="7" item="1"/>
          <tpl hier="51" item="4294967295"/>
        </tpls>
      </m>
      <m in="0" bc="00B4F0FF" fc="00404040">
        <tpls c="5">
          <tpl fld="1" item="7"/>
          <tpl fld="3" item="1"/>
          <tpl fld="2" item="1"/>
          <tpl fld="7" item="0"/>
          <tpl hier="51" item="4294967295"/>
        </tpls>
      </m>
      <m in="0" fc="00404040">
        <tpls c="5">
          <tpl fld="9" item="1"/>
          <tpl fld="4" item="13"/>
          <tpl fld="2" item="1"/>
          <tpl fld="7" item="0"/>
          <tpl hier="51" item="4294967295"/>
        </tpls>
      </m>
      <m in="0" fc="00404040">
        <tpls c="5">
          <tpl fld="9" item="0"/>
          <tpl fld="4" item="115"/>
          <tpl fld="2" item="1"/>
          <tpl fld="7" item="1"/>
          <tpl hier="51" item="4294967295"/>
        </tpls>
      </m>
      <n v="605245" in="0" bc="00B4F0FF" fc="00008000">
        <tpls c="5">
          <tpl fld="1" item="13"/>
          <tpl fld="4" item="115"/>
          <tpl fld="2" item="1"/>
          <tpl fld="7" item="1"/>
          <tpl hier="51" item="4294967295"/>
        </tpls>
      </n>
      <n v="81171922" in="0" bc="00B4F0FF" fc="00008000">
        <tpls c="5">
          <tpl fld="1" item="4"/>
          <tpl fld="4" item="57"/>
          <tpl fld="2" item="1"/>
          <tpl fld="7" item="0"/>
          <tpl hier="51" item="4294967295"/>
        </tpls>
      </n>
      <n v="0.3767489294702816" in="0" bc="00B4F0FF" fc="00008000">
        <tpls c="5">
          <tpl fld="1" item="7"/>
          <tpl fld="4" item="44"/>
          <tpl fld="2" item="1"/>
          <tpl fld="7" item="0"/>
          <tpl hier="51" item="4294967295"/>
        </tpls>
      </n>
      <n v="0.39742138313555248" in="0" bc="00B4F0FF" fc="00008000">
        <tpls c="5">
          <tpl fld="1" item="7"/>
          <tpl fld="4" item="151"/>
          <tpl fld="2" item="1"/>
          <tpl fld="7" item="0"/>
          <tpl hier="51" item="4294967295"/>
        </tpls>
      </n>
      <n v="0.12404978828916523" bc="00B4F0FF" fc="00008000">
        <tpls c="5">
          <tpl fld="1" item="27"/>
          <tpl fld="4" item="27"/>
          <tpl fld="2" item="1"/>
          <tpl fld="7" item="0"/>
          <tpl hier="51" item="4294967295"/>
        </tpls>
      </n>
      <n v="-22000" in="0" fc="00000080">
        <tpls c="5">
          <tpl fld="9" item="2"/>
          <tpl fld="13" item="25"/>
          <tpl fld="2" item="1"/>
          <tpl fld="7" item="0"/>
          <tpl hier="51" item="4294967295"/>
        </tpls>
      </n>
      <n v="1592596" in="0" bc="00B4F0FF" fc="00008000">
        <tpls c="5">
          <tpl fld="1" item="20"/>
          <tpl fld="13" item="25"/>
          <tpl fld="2" item="1"/>
          <tpl fld="7" item="0"/>
          <tpl hier="51" item="4294967295"/>
        </tpls>
      </n>
      <n v="1.6114717638134608E-2" bc="00B4F0FF" fc="00008000">
        <tpls c="5">
          <tpl fld="1" item="26"/>
          <tpl fld="4" item="39"/>
          <tpl fld="2" item="1"/>
          <tpl fld="7" item="0"/>
          <tpl hier="51" item="4294967295"/>
        </tpls>
      </n>
      <n v="3.8426009492360455E-2" bc="00B4F0FF" fc="00008000">
        <tpls c="5">
          <tpl fld="1" item="22"/>
          <tpl fld="4" item="90"/>
          <tpl fld="2" item="1"/>
          <tpl fld="7" item="0"/>
          <tpl hier="51" item="4294967295"/>
        </tpls>
      </n>
      <n v="0.64410644744802159" in="0" bc="00B4F0FF" fc="00008000">
        <tpls c="5">
          <tpl fld="1" item="7"/>
          <tpl fld="4" item="38"/>
          <tpl fld="2" item="1"/>
          <tpl fld="7" item="0"/>
          <tpl hier="51" item="4294967295"/>
        </tpls>
      </n>
      <n v="41615853" in="0" bc="00B4F0FF" fc="00008000">
        <tpls c="5">
          <tpl fld="1" item="4"/>
          <tpl fld="4" item="134"/>
          <tpl fld="2" item="1"/>
          <tpl fld="7" item="0"/>
          <tpl hier="51" item="4294967295"/>
        </tpls>
      </n>
      <n v="49920910" in="0" bc="00B4F0FF" fc="00008000">
        <tpls c="5">
          <tpl fld="1" item="5"/>
          <tpl fld="13" item="18"/>
          <tpl fld="2" item="1"/>
          <tpl fld="7" item="0"/>
          <tpl hier="51" item="4294967295"/>
        </tpls>
      </n>
      <n v="0.36695461162632848" in="0" bc="00B4F0FF" fc="00008000">
        <tpls c="5">
          <tpl fld="1" item="7"/>
          <tpl fld="4" item="143"/>
          <tpl fld="2" item="1"/>
          <tpl fld="7" item="0"/>
          <tpl hier="51" item="4294967295"/>
        </tpls>
      </n>
      <m in="0" fc="00404040">
        <tpls c="5">
          <tpl fld="9" item="1"/>
          <tpl fld="4" item="102"/>
          <tpl fld="2" item="1"/>
          <tpl fld="7" item="0"/>
          <tpl hier="51" item="4294967295"/>
        </tpls>
      </m>
      <n v="0.10188381909682244" bc="00B4F0FF" fc="00008000">
        <tpls c="5">
          <tpl fld="1" item="22"/>
          <tpl fld="4" item="74"/>
          <tpl fld="2" item="1"/>
          <tpl fld="7" item="0"/>
          <tpl hier="51" item="4294967295"/>
        </tpls>
      </n>
      <n v="0.76205468639555163" in="0" bc="00B4F0FF" fc="00008000">
        <tpls c="5">
          <tpl fld="1" item="7"/>
          <tpl fld="13" item="18"/>
          <tpl fld="2" item="1"/>
          <tpl fld="7" item="0"/>
          <tpl hier="51" item="4294967295"/>
        </tpls>
      </n>
      <m in="0" fc="00404040">
        <tpls c="5">
          <tpl fld="9" item="2"/>
          <tpl fld="4" item="20"/>
          <tpl fld="2" item="1"/>
          <tpl fld="7" item="0"/>
          <tpl hier="51" item="4294967295"/>
        </tpls>
      </m>
      <n v="0.47085863748421625" in="0" bc="00B4F0FF" fc="00008000">
        <tpls c="5">
          <tpl fld="1" item="7"/>
          <tpl fld="4" item="55"/>
          <tpl fld="2" item="1"/>
          <tpl fld="7" item="0"/>
          <tpl hier="51" item="4294967295"/>
        </tpls>
      </n>
      <m in="0" fc="00404040">
        <tpls c="5">
          <tpl fld="9" item="2"/>
          <tpl fld="13" item="2"/>
          <tpl fld="2" item="1"/>
          <tpl fld="7" item="0"/>
          <tpl hier="51" item="4294967295"/>
        </tpls>
      </m>
      <n v="0.43007220925869438" in="2" bc="00B4F0FF" fc="00008000">
        <tpls c="5">
          <tpl fld="1" item="9"/>
          <tpl fld="4" item="57"/>
          <tpl fld="2" item="1"/>
          <tpl fld="7" item="0"/>
          <tpl hier="51" item="4294967295"/>
        </tpls>
      </n>
      <n v="0.35547568828887449" in="0" bc="00B4F0FF" fc="00008000">
        <tpls c="5">
          <tpl fld="1" item="7"/>
          <tpl fld="4" item="70"/>
          <tpl fld="2" item="1"/>
          <tpl fld="7" item="0"/>
          <tpl hier="51" item="4294967295"/>
        </tpls>
      </n>
      <n v="0.41319819257444901" in="0" bc="00B4F0FF" fc="00008000">
        <tpls c="5">
          <tpl fld="1" item="7"/>
          <tpl fld="4" item="84"/>
          <tpl fld="2" item="1"/>
          <tpl fld="7" item="0"/>
          <tpl hier="51" item="4294967295"/>
        </tpls>
      </n>
      <m in="0" fc="00404040">
        <tpls c="5">
          <tpl fld="9" item="0"/>
          <tpl fld="4" item="65"/>
          <tpl fld="2" item="1"/>
          <tpl fld="7" item="1"/>
          <tpl hier="51" item="4294967295"/>
        </tpls>
      </m>
      <n v="0.1531074626978505" bc="00B4F0FF" fc="00008000">
        <tpls c="5">
          <tpl fld="1" item="22"/>
          <tpl fld="4" item="76"/>
          <tpl fld="2" item="1"/>
          <tpl fld="7" item="0"/>
          <tpl hier="51" item="4294967295"/>
        </tpls>
      </n>
      <m in="0" fc="00404040">
        <tpls c="5">
          <tpl fld="9" item="2"/>
          <tpl fld="4" item="170"/>
          <tpl fld="2" item="1"/>
          <tpl fld="7" item="0"/>
          <tpl hier="51" item="4294967295"/>
        </tpls>
      </m>
      <n v="4791936.6100000003" in="0" bc="00B4F0FF" fc="00008000">
        <tpls c="5">
          <tpl fld="1" item="20"/>
          <tpl fld="4" item="170"/>
          <tpl fld="2" item="1"/>
          <tpl fld="7" item="0"/>
          <tpl hier="51" item="4294967295"/>
        </tpls>
      </n>
      <m in="0" bc="00B4F0FF" fc="00404040">
        <tpls c="5">
          <tpl fld="1" item="19"/>
          <tpl fld="3" item="1"/>
          <tpl fld="2" item="1"/>
          <tpl fld="7" item="1"/>
          <tpl hier="51" item="4294967295"/>
        </tpls>
      </m>
      <m in="0" bc="00B4F0FF" fc="00404040">
        <tpls c="5">
          <tpl fld="1" item="4"/>
          <tpl fld="3" item="1"/>
          <tpl fld="2" item="1"/>
          <tpl fld="7" item="1"/>
          <tpl hier="51" item="4294967295"/>
        </tpls>
      </m>
      <n v="186.03098399999999" in="3" bc="00B4F0FF" fc="00008000">
        <tpls c="6">
          <tpl fld="1" item="3"/>
          <tpl fld="4" item="101"/>
          <tpl fld="2" item="1"/>
          <tpl fld="23" item="0"/>
          <tpl fld="7" item="0"/>
          <tpl hier="51" item="4294967295"/>
        </tpls>
      </n>
      <n v="0.3902737074522365" in="0" bc="00B4F0FF" fc="00008000">
        <tpls c="5">
          <tpl fld="1" item="7"/>
          <tpl fld="4" item="16"/>
          <tpl fld="2" item="1"/>
          <tpl fld="7" item="0"/>
          <tpl hier="51" item="4294967295"/>
        </tpls>
      </n>
      <m in="0" fc="00404040">
        <tpls c="5">
          <tpl fld="9" item="2"/>
          <tpl fld="4" item="90"/>
          <tpl fld="2" item="1"/>
          <tpl fld="7" item="0"/>
          <tpl hier="51" item="4294967295"/>
        </tpls>
      </m>
      <m in="0" fc="00404040">
        <tpls c="5">
          <tpl fld="9" item="2"/>
          <tpl fld="4" item="103"/>
          <tpl fld="2" item="1"/>
          <tpl fld="7" item="0"/>
          <tpl hier="51" item="4294967295"/>
        </tpls>
      </m>
      <m in="0" fc="00404040">
        <tpls c="5">
          <tpl fld="9" item="1"/>
          <tpl fld="4" item="30"/>
          <tpl fld="2" item="1"/>
          <tpl fld="7" item="0"/>
          <tpl hier="51" item="4294967295"/>
        </tpls>
      </m>
      <n v="3.1426521004173813E-2" bc="00B4F0FF" fc="00008000">
        <tpls c="5">
          <tpl fld="1" item="26"/>
          <tpl fld="4" item="117"/>
          <tpl fld="2" item="1"/>
          <tpl fld="7" item="0"/>
          <tpl hier="51" item="4294967295"/>
        </tpls>
      </n>
      <m in="0" fc="00404040">
        <tpls c="5">
          <tpl fld="15" item="0"/>
          <tpl fld="4" item="18"/>
          <tpl fld="2" item="1"/>
          <tpl fld="7" item="1"/>
          <tpl hier="51" item="4294967295"/>
        </tpls>
      </m>
      <n v="15849487" in="0" bc="00B4F0FF" fc="00008000">
        <tpls c="5">
          <tpl fld="1" item="13"/>
          <tpl fld="4" item="18"/>
          <tpl fld="2" item="1"/>
          <tpl fld="7" item="1"/>
          <tpl hier="51" item="4294967295"/>
        </tpls>
      </n>
      <n v="1.9931609861160292E-2" in="1" bc="00B4F0FF" fc="00008000">
        <tpls c="5">
          <tpl fld="1" item="24"/>
          <tpl fld="4" item="70"/>
          <tpl fld="2" item="1"/>
          <tpl fld="7" item="0"/>
          <tpl hier="51" item="4294967295"/>
        </tpls>
      </n>
      <n v="-4078" in="0" bc="00B4F0FF" fc="00000080">
        <tpls c="5">
          <tpl fld="1" item="19"/>
          <tpl fld="4" item="148"/>
          <tpl fld="2" item="1"/>
          <tpl fld="7" item="1"/>
          <tpl hier="51" item="4294967295"/>
        </tpls>
      </n>
      <n v="71808629" in="0" bc="00B4F0FF" fc="00008000">
        <tpls c="5">
          <tpl fld="1" item="4"/>
          <tpl fld="4" item="148"/>
          <tpl fld="2" item="1"/>
          <tpl fld="7" item="1"/>
          <tpl hier="51" item="4294967295"/>
        </tpls>
      </n>
      <n v="12000" in="0" fc="00008000">
        <tpls c="5">
          <tpl fld="9" item="0"/>
          <tpl fld="13" item="18"/>
          <tpl fld="2" item="1"/>
          <tpl fld="7" item="1"/>
          <tpl hier="51" item="4294967295"/>
        </tpls>
      </n>
      <n v="0.47721963302325865" in="2" bc="00B4F0FF" fc="00008000">
        <tpls c="5">
          <tpl fld="1" item="9"/>
          <tpl fld="4" item="150"/>
          <tpl fld="2" item="1"/>
          <tpl fld="7" item="0"/>
          <tpl hier="51" item="4294967295"/>
        </tpls>
      </n>
      <m in="0" fc="00404040">
        <tpls c="5">
          <tpl fld="9" item="0"/>
          <tpl fld="4" item="99"/>
          <tpl fld="2" item="1"/>
          <tpl fld="7" item="1"/>
          <tpl hier="51" item="4294967295"/>
        </tpls>
      </m>
      <n v="1122063" in="0" bc="00B4F0FF" fc="00008000">
        <tpls c="5">
          <tpl fld="1" item="19"/>
          <tpl fld="4" item="126"/>
          <tpl fld="2" item="1"/>
          <tpl fld="7" item="1"/>
          <tpl hier="51" item="4294967295"/>
        </tpls>
      </n>
      <n v="372163303" in="0" bc="00B4F0FF" fc="00008000">
        <tpls c="5">
          <tpl fld="1" item="4"/>
          <tpl fld="4" item="126"/>
          <tpl fld="2" item="1"/>
          <tpl fld="7" item="1"/>
          <tpl hier="51" item="4294967295"/>
        </tpls>
      </n>
      <n v="2208511020" in="0" bc="00B4F0FF" fc="00008000">
        <tpls c="5">
          <tpl fld="1" item="4"/>
          <tpl fld="4" item="76"/>
          <tpl fld="2" item="1"/>
          <tpl fld="7" item="0"/>
          <tpl hier="51" item="4294967295"/>
        </tpls>
      </n>
      <n v="0.14622799397746283" bc="00B4F0FF" fc="00008000">
        <tpls c="5">
          <tpl fld="1" item="27"/>
          <tpl fld="4" item="140"/>
          <tpl fld="2" item="1"/>
          <tpl fld="7" item="0"/>
          <tpl hier="51" item="4294967295"/>
        </tpls>
      </n>
      <m in="0" fc="00404040">
        <tpls c="5">
          <tpl fld="9" item="1"/>
          <tpl fld="4" item="107"/>
          <tpl fld="2" item="1"/>
          <tpl fld="7" item="0"/>
          <tpl hier="51" item="4294967295"/>
        </tpls>
      </m>
      <n v="4.5944689459693541E-3" in="1" bc="00B4F0FF" fc="00008000">
        <tpls c="5">
          <tpl fld="1" item="24"/>
          <tpl fld="13" item="20"/>
          <tpl fld="2" item="1"/>
          <tpl fld="7" item="0"/>
          <tpl hier="51" item="4294967295"/>
        </tpls>
      </n>
      <m in="0" fc="00404040">
        <tpls c="5">
          <tpl fld="15" item="0"/>
          <tpl fld="4" item="108"/>
          <tpl fld="2" item="1"/>
          <tpl fld="7" item="1"/>
          <tpl hier="51" item="4294967295"/>
        </tpls>
      </m>
      <n v="180018769" in="0" bc="00B4F0FF" fc="00008000">
        <tpls c="5">
          <tpl fld="1" item="4"/>
          <tpl fld="13" item="26"/>
          <tpl fld="2" item="1"/>
          <tpl fld="7" item="0"/>
          <tpl hier="51" item="4294967295"/>
        </tpls>
      </n>
      <m in="0" fc="00404040">
        <tpls c="5">
          <tpl fld="9" item="2"/>
          <tpl fld="5" item="2"/>
          <tpl fld="2" item="1"/>
          <tpl fld="7" item="0"/>
          <tpl hier="51" item="4294967295"/>
        </tpls>
      </m>
      <m in="0" fc="00404040">
        <tpls c="5">
          <tpl fld="9" item="0"/>
          <tpl fld="4" item="144"/>
          <tpl fld="2" item="1"/>
          <tpl fld="7" item="1"/>
          <tpl hier="51" item="4294967295"/>
        </tpls>
      </m>
      <n v="1583095" in="0" bc="00B4F0FF" fc="00008000">
        <tpls c="5">
          <tpl fld="1" item="13"/>
          <tpl fld="4" item="144"/>
          <tpl fld="2" item="1"/>
          <tpl fld="7" item="1"/>
          <tpl hier="51" item="4294967295"/>
        </tpls>
      </n>
      <n v="0" in="0" bc="00B4F0FF" fc="00404040">
        <tpls c="5">
          <tpl fld="1" item="19"/>
          <tpl fld="13" item="31"/>
          <tpl fld="2" item="1"/>
          <tpl fld="7" item="1"/>
          <tpl hier="51" item="4294967295"/>
        </tpls>
      </n>
      <n v="21500896" in="0" bc="00B4F0FF" fc="00008000">
        <tpls c="5">
          <tpl fld="1" item="4"/>
          <tpl fld="13" item="31"/>
          <tpl fld="2" item="1"/>
          <tpl fld="7" item="1"/>
          <tpl hier="51" item="4294967295"/>
        </tpls>
      </n>
      <m in="0" fc="00404040">
        <tpls c="5">
          <tpl fld="9" item="0"/>
          <tpl fld="4" item="13"/>
          <tpl fld="2" item="1"/>
          <tpl fld="7" item="1"/>
          <tpl hier="51" item="4294967295"/>
        </tpls>
      </m>
      <n v="1.6796806261907812E-2" bc="00B4F0FF" fc="00008000">
        <tpls c="5">
          <tpl fld="1" item="26"/>
          <tpl fld="4" item="152"/>
          <tpl fld="2" item="1"/>
          <tpl fld="7" item="0"/>
          <tpl hier="51" item="4294967295"/>
        </tpls>
      </n>
      <m in="0" fc="00404040">
        <tpls c="5">
          <tpl fld="9" item="0"/>
          <tpl fld="4" item="101"/>
          <tpl fld="2" item="1"/>
          <tpl fld="7" item="1"/>
          <tpl hier="51" item="4294967295"/>
        </tpls>
      </m>
      <n v="33760303" in="0" bc="00B4F0FF" fc="00008000">
        <tpls c="5">
          <tpl fld="1" item="5"/>
          <tpl fld="4" item="45"/>
          <tpl fld="2" item="1"/>
          <tpl fld="7" item="0"/>
          <tpl hier="51" item="4294967295"/>
        </tpls>
      </n>
      <n v="0.34848184317194264" in="0" bc="00B4F0FF" fc="00008000">
        <tpls c="5">
          <tpl fld="1" item="7"/>
          <tpl fld="4" item="102"/>
          <tpl fld="2" item="1"/>
          <tpl fld="7" item="0"/>
          <tpl hier="51" item="4294967295"/>
        </tpls>
      </n>
      <m in="0" fc="00404040">
        <tpls c="5">
          <tpl fld="9" item="0"/>
          <tpl fld="4" item="36"/>
          <tpl fld="2" item="1"/>
          <tpl fld="7" item="1"/>
          <tpl hier="51" item="4294967295"/>
        </tpls>
      </m>
      <n v="0.22278726357056747" bc="00B4F0FF" fc="00008000">
        <tpls c="5">
          <tpl fld="1" item="22"/>
          <tpl fld="4" item="71"/>
          <tpl fld="2" item="1"/>
          <tpl fld="7" item="0"/>
          <tpl hier="51" item="4294967295"/>
        </tpls>
      </n>
      <m in="0" fc="00404040">
        <tpls c="5">
          <tpl fld="15" item="0"/>
          <tpl fld="4" item="54"/>
          <tpl fld="2" item="1"/>
          <tpl fld="7" item="1"/>
          <tpl hier="51" item="4294967295"/>
        </tpls>
      </m>
      <n v="0.43713939782084998" in="2" bc="00B4F0FF" fc="00008000">
        <tpls c="5">
          <tpl fld="1" item="9"/>
          <tpl fld="4" item="161"/>
          <tpl fld="2" item="1"/>
          <tpl fld="7" item="0"/>
          <tpl hier="51" item="4294967295"/>
        </tpls>
      </n>
      <n v="869742267" in="0" bc="00B4F0FF" fc="00008000">
        <tpls c="5">
          <tpl fld="1" item="5"/>
          <tpl fld="4" item="18"/>
          <tpl fld="2" item="1"/>
          <tpl fld="7" item="0"/>
          <tpl hier="51" item="4294967295"/>
        </tpls>
      </n>
      <n v="0.66521819757519518" in="2" bc="00B4F0FF" fc="00008000">
        <tpls c="5">
          <tpl fld="1" item="9"/>
          <tpl fld="4" item="55"/>
          <tpl fld="2" item="1"/>
          <tpl fld="7" item="0"/>
          <tpl hier="51" item="4294967295"/>
        </tpls>
      </n>
      <n v="18122027" in="0" bc="00B4F0FF" fc="00008000">
        <tpls c="5">
          <tpl fld="1" item="4"/>
          <tpl fld="13" item="25"/>
          <tpl fld="2" item="1"/>
          <tpl fld="7" item="0"/>
          <tpl hier="51" item="4294967295"/>
        </tpls>
      </n>
      <m in="0" fc="00404040">
        <tpls c="5">
          <tpl fld="9" item="2"/>
          <tpl fld="4" item="111"/>
          <tpl fld="2" item="1"/>
          <tpl fld="7" item="0"/>
          <tpl hier="51" item="4294967295"/>
        </tpls>
      </m>
      <n v="5730864.7699999996" in="0" bc="00B4F0FF" fc="00008000">
        <tpls c="5">
          <tpl fld="1" item="20"/>
          <tpl fld="4" item="111"/>
          <tpl fld="2" item="1"/>
          <tpl fld="7" item="0"/>
          <tpl hier="51" item="4294967295"/>
        </tpls>
      </n>
      <n v="1072344118" in="0" bc="00B4F0FF" fc="00008000">
        <tpls c="5">
          <tpl fld="1" item="5"/>
          <tpl fld="4" item="99"/>
          <tpl fld="2" item="1"/>
          <tpl fld="7" item="0"/>
          <tpl hier="51" item="4294967295"/>
        </tpls>
      </n>
      <n v="331949987" in="0" bc="00B4F0FF" fc="00008000">
        <tpls c="5">
          <tpl fld="1" item="5"/>
          <tpl fld="4" item="58"/>
          <tpl fld="2" item="1"/>
          <tpl fld="7" item="0"/>
          <tpl hier="51" item="4294967295"/>
        </tpls>
      </n>
      <n v="-6230075.1100000003" in="0" bc="00B4F0FF" fc="00000080">
        <tpls c="5">
          <tpl fld="1" item="19"/>
          <tpl fld="6" item="9"/>
          <tpl fld="2" item="1"/>
          <tpl fld="7" item="1"/>
          <tpl hier="51" item="4294967295"/>
        </tpls>
      </n>
      <n v="3522221491" in="0" bc="00B4F0FF" fc="00008000">
        <tpls c="5">
          <tpl fld="1" item="4"/>
          <tpl fld="6" item="9"/>
          <tpl fld="2" item="1"/>
          <tpl fld="7" item="1"/>
          <tpl hier="51" item="4294967295"/>
        </tpls>
      </n>
      <m in="0" bc="00B4F0FF" fc="00404040">
        <tpls c="5">
          <tpl fld="1" item="19"/>
          <tpl fld="13" item="7"/>
          <tpl fld="2" item="1"/>
          <tpl fld="7" item="1"/>
          <tpl hier="51" item="4294967295"/>
        </tpls>
      </m>
      <n v="72901990" in="0" bc="00B4F0FF" fc="00008000">
        <tpls c="5">
          <tpl fld="1" item="4"/>
          <tpl fld="13" item="7"/>
          <tpl fld="2" item="1"/>
          <tpl fld="7" item="1"/>
          <tpl hier="51" item="4294967295"/>
        </tpls>
      </n>
      <n v="145316" in="0" bc="00B4F0FF" fc="00008000">
        <tpls c="5">
          <tpl fld="1" item="19"/>
          <tpl fld="4" item="0"/>
          <tpl fld="2" item="1"/>
          <tpl fld="7" item="1"/>
          <tpl hier="51" item="4294967295"/>
        </tpls>
      </n>
      <n v="54532866" in="0" bc="00B4F0FF" fc="00008000">
        <tpls c="5">
          <tpl fld="1" item="4"/>
          <tpl fld="4" item="0"/>
          <tpl fld="2" item="1"/>
          <tpl fld="7" item="1"/>
          <tpl hier="51" item="4294967295"/>
        </tpls>
      </n>
      <n v="5352776" in="0" bc="00B4F0FF" fc="00008000">
        <tpls c="5">
          <tpl fld="1" item="19"/>
          <tpl fld="6" item="6"/>
          <tpl fld="2" item="1"/>
          <tpl fld="7" item="1"/>
          <tpl hier="51" item="4294967295"/>
        </tpls>
      </n>
      <n v="2964227088" in="0" bc="00B4F0FF" fc="00008000">
        <tpls c="5">
          <tpl fld="1" item="4"/>
          <tpl fld="6" item="6"/>
          <tpl fld="2" item="1"/>
          <tpl fld="7" item="1"/>
          <tpl hier="51" item="4294967295"/>
        </tpls>
      </n>
      <n v="49617534" in="0" bc="00B4F0FF" fc="00008000">
        <tpls c="5">
          <tpl fld="1" item="5"/>
          <tpl fld="4" item="74"/>
          <tpl fld="2" item="1"/>
          <tpl fld="7" item="0"/>
          <tpl hier="51" item="4294967295"/>
        </tpls>
      </n>
      <n v="1.9145108435381201E-2" bc="00B4F0FF" fc="00008000">
        <tpls c="5">
          <tpl fld="1" item="26"/>
          <tpl fld="4" item="124"/>
          <tpl fld="2" item="1"/>
          <tpl fld="7" item="0"/>
          <tpl hier="51" item="4294967295"/>
        </tpls>
      </n>
      <n v="1.6333342765308512E-2" bc="00B4F0FF" fc="00008000">
        <tpls c="5">
          <tpl fld="1" item="26"/>
          <tpl fld="4" item="83"/>
          <tpl fld="2" item="1"/>
          <tpl fld="7" item="0"/>
          <tpl hier="51" item="4294967295"/>
        </tpls>
      </n>
      <n v="0.50391804559542064" in="2" bc="00B4F0FF" fc="00008000">
        <tpls c="5">
          <tpl fld="1" item="8"/>
          <tpl fld="4" item="56"/>
          <tpl fld="2" item="1"/>
          <tpl fld="7" item="0"/>
          <tpl hier="51" item="4294967295"/>
        </tpls>
      </n>
      <n v="8.4605181165692919E-2" in="1" bc="00B4F0FF" fc="00008000">
        <tpls c="5">
          <tpl fld="1" item="21"/>
          <tpl fld="13" item="5"/>
          <tpl fld="2" item="1"/>
          <tpl fld="7" item="0"/>
          <tpl hier="51" item="4294967295"/>
        </tpls>
      </n>
      <m in="0" fc="00404040">
        <tpls c="5">
          <tpl fld="9" item="1"/>
          <tpl fld="3" item="1"/>
          <tpl fld="2" item="1"/>
          <tpl fld="7" item="0"/>
          <tpl hier="51" item="4294967295"/>
        </tpls>
      </m>
      <n v="48053184" in="0" bc="00B4F0FF" fc="00008000">
        <tpls c="5">
          <tpl fld="1" item="4"/>
          <tpl fld="4" item="112"/>
          <tpl fld="2" item="1"/>
          <tpl fld="7" item="0"/>
          <tpl hier="51" item="4294967295"/>
        </tpls>
      </n>
      <m in="0" fc="00404040">
        <tpls c="5">
          <tpl fld="9" item="0"/>
          <tpl fld="4" item="127"/>
          <tpl fld="2" item="1"/>
          <tpl fld="7" item="1"/>
          <tpl hier="51" item="4294967295"/>
        </tpls>
      </m>
      <n v="589805" in="0" bc="00B4F0FF" fc="00008000">
        <tpls c="5">
          <tpl fld="1" item="13"/>
          <tpl fld="4" item="127"/>
          <tpl fld="2" item="1"/>
          <tpl fld="7" item="1"/>
          <tpl hier="51" item="4294967295"/>
        </tpls>
      </n>
      <n v="0.3294731027416139" bc="00B4F0FF" fc="00008000">
        <tpls c="5">
          <tpl fld="1" item="22"/>
          <tpl fld="4" item="95"/>
          <tpl fld="2" item="1"/>
          <tpl fld="7" item="0"/>
          <tpl hier="51" item="4294967295"/>
        </tpls>
      </n>
      <e v="#NUM!" bc="00B4F0FF" fc="00404040">
        <tpls c="5">
          <tpl fld="1" item="22"/>
          <tpl fld="6" item="12"/>
          <tpl fld="2" item="1"/>
          <tpl fld="7" item="0"/>
          <tpl hier="51" item="4294967295"/>
        </tpls>
      </e>
      <n v="4.5162648819568656E-2" bc="00B4F0FF" fc="00008000">
        <tpls c="5">
          <tpl fld="1" item="22"/>
          <tpl fld="4" item="54"/>
          <tpl fld="2" item="1"/>
          <tpl fld="7" item="0"/>
          <tpl hier="51" item="4294967295"/>
        </tpls>
      </n>
      <e v="#NUM!" bc="00B4F0FF" fc="00404040">
        <tpls c="5">
          <tpl fld="1" item="22"/>
          <tpl fld="13" item="12"/>
          <tpl fld="2" item="1"/>
          <tpl fld="7" item="0"/>
          <tpl hier="51" item="4294967295"/>
        </tpls>
      </e>
      <n v="0.39792863668948747" bc="00B4F0FF" fc="00008000">
        <tpls c="5">
          <tpl fld="1" item="22"/>
          <tpl fld="4" item="133"/>
          <tpl fld="2" item="1"/>
          <tpl fld="7" item="0"/>
          <tpl hier="51" item="4294967295"/>
        </tpls>
      </n>
      <n v="0.3039484463948825" bc="00B4F0FF" fc="00008000">
        <tpls c="5">
          <tpl fld="1" item="22"/>
          <tpl fld="5" item="1"/>
          <tpl fld="2" item="1"/>
          <tpl fld="7" item="0"/>
          <tpl hier="51" item="4294967295"/>
        </tpls>
      </n>
      <n v="0.68861851060062984" in="2" bc="00B4F0FF" fc="00008000">
        <tpls c="5">
          <tpl fld="1" item="9"/>
          <tpl fld="4" item="128"/>
          <tpl fld="2" item="1"/>
          <tpl fld="7" item="0"/>
          <tpl hier="51" item="4294967295"/>
        </tpls>
      </n>
      <n v="926383" in="0" bc="00B4F0FF" fc="00008000">
        <tpls c="5">
          <tpl fld="1" item="19"/>
          <tpl fld="4" item="169"/>
          <tpl fld="2" item="1"/>
          <tpl fld="7" item="1"/>
          <tpl hier="51" item="4294967295"/>
        </tpls>
      </n>
      <n v="840021219" in="0" bc="00B4F0FF" fc="00008000">
        <tpls c="5">
          <tpl fld="1" item="4"/>
          <tpl fld="4" item="169"/>
          <tpl fld="2" item="1"/>
          <tpl fld="7" item="1"/>
          <tpl hier="51" item="4294967295"/>
        </tpls>
      </n>
      <n v="47105443" in="0" bc="00B4F0FF" fc="00008000">
        <tpls c="5">
          <tpl fld="1" item="5"/>
          <tpl fld="4" item="151"/>
          <tpl fld="2" item="1"/>
          <tpl fld="7" item="0"/>
          <tpl hier="51" item="4294967295"/>
        </tpls>
      </n>
      <m in="0" fc="00404040">
        <tpls c="5">
          <tpl fld="15" item="0"/>
          <tpl fld="4" item="146"/>
          <tpl fld="2" item="1"/>
          <tpl fld="7" item="1"/>
          <tpl hier="51" item="4294967295"/>
        </tpls>
      </m>
      <n v="5.4970547947818084E-3" in="1" bc="00B4F0FF" fc="00008000">
        <tpls c="5">
          <tpl fld="1" item="24"/>
          <tpl fld="4" item="173"/>
          <tpl fld="2" item="1"/>
          <tpl fld="7" item="0"/>
          <tpl hier="51" item="4294967295"/>
        </tpls>
      </n>
      <n v="0.1283282057112754" bc="00B4F0FF" fc="00008000">
        <tpls c="5">
          <tpl fld="1" item="27"/>
          <tpl fld="4" item="11"/>
          <tpl fld="2" item="1"/>
          <tpl fld="7" item="0"/>
          <tpl hier="51" item="4294967295"/>
        </tpls>
      </n>
      <n v="5.8834865657657276E-2" bc="00B4F0FF" fc="00008000">
        <tpls c="5">
          <tpl fld="1" item="27"/>
          <tpl fld="13" item="14"/>
          <tpl fld="2" item="1"/>
          <tpl fld="7" item="0"/>
          <tpl hier="51" item="4294967295"/>
        </tpls>
      </n>
      <n v="0.20769041997056148" bc="00B4F0FF" fc="00008000">
        <tpls c="5">
          <tpl fld="1" item="27"/>
          <tpl fld="13" item="2"/>
          <tpl fld="2" item="1"/>
          <tpl fld="7" item="0"/>
          <tpl hier="51" item="4294967295"/>
        </tpls>
      </n>
      <n v="9.4693513892904896E-2" bc="00B4F0FF" fc="00008000">
        <tpls c="5">
          <tpl fld="1" item="27"/>
          <tpl fld="4" item="17"/>
          <tpl fld="2" item="1"/>
          <tpl fld="7" item="0"/>
          <tpl hier="51" item="4294967295"/>
        </tpls>
      </n>
      <n v="0.1544019017873528" bc="00B4F0FF" fc="00008000">
        <tpls c="5">
          <tpl fld="1" item="27"/>
          <tpl fld="4" item="64"/>
          <tpl fld="2" item="1"/>
          <tpl fld="7" item="0"/>
          <tpl hier="51" item="4294967295"/>
        </tpls>
      </n>
      <n v="7.6358848852703498E-2" bc="00B4F0FF" fc="00008000">
        <tpls c="5">
          <tpl fld="1" item="27"/>
          <tpl fld="4" item="99"/>
          <tpl fld="2" item="1"/>
          <tpl fld="7" item="0"/>
          <tpl hier="51" item="4294967295"/>
        </tpls>
      </n>
      <n v="0.19774808986359743" bc="00B4F0FF" fc="00008000">
        <tpls c="5">
          <tpl fld="1" item="27"/>
          <tpl fld="4" item="107"/>
          <tpl fld="2" item="1"/>
          <tpl fld="7" item="0"/>
          <tpl hier="51" item="4294967295"/>
        </tpls>
      </n>
      <n v="1.5680482572458795E-2" in="1" bc="00B4F0FF" fc="00008000">
        <tpls c="5">
          <tpl fld="1" item="24"/>
          <tpl fld="4" item="118"/>
          <tpl fld="2" item="1"/>
          <tpl fld="7" item="0"/>
          <tpl hier="51" item="4294967295"/>
        </tpls>
      </n>
      <n v="0.26463848147458036" in="0" bc="00B4F0FF" fc="00008000">
        <tpls c="5">
          <tpl fld="1" item="7"/>
          <tpl fld="4" item="113"/>
          <tpl fld="2" item="1"/>
          <tpl fld="7" item="0"/>
          <tpl hier="51" item="4294967295"/>
        </tpls>
      </n>
      <n v="0.14505059765885367" bc="00B4F0FF" fc="00008000">
        <tpls c="5">
          <tpl fld="1" item="27"/>
          <tpl fld="4" item="131"/>
          <tpl fld="2" item="1"/>
          <tpl fld="7" item="0"/>
          <tpl hier="51" item="4294967295"/>
        </tpls>
      </n>
      <m in="0" fc="00404040">
        <tpls c="5">
          <tpl fld="9" item="1"/>
          <tpl fld="4" item="165"/>
          <tpl fld="2" item="1"/>
          <tpl fld="7" item="0"/>
          <tpl hier="51" item="4294967295"/>
        </tpls>
      </m>
      <n v="13245479.85" in="0" bc="00B4F0FF" fc="00008000">
        <tpls c="5">
          <tpl fld="1" item="20"/>
          <tpl fld="4" item="165"/>
          <tpl fld="2" item="1"/>
          <tpl fld="7" item="0"/>
          <tpl hier="51" item="4294967295"/>
        </tpls>
      </n>
      <n v="0.5659874395281731" in="2" bc="00B4F0FF" fc="00008000">
        <tpls c="5">
          <tpl fld="1" item="8"/>
          <tpl fld="4" item="119"/>
          <tpl fld="2" item="1"/>
          <tpl fld="7" item="0"/>
          <tpl hier="51" item="4294967295"/>
        </tpls>
      </n>
      <m in="0" fc="00404040">
        <tpls c="5">
          <tpl fld="9" item="1"/>
          <tpl fld="4" item="170"/>
          <tpl fld="2" item="1"/>
          <tpl fld="7" item="0"/>
          <tpl hier="51" item="4294967295"/>
        </tpls>
      </m>
      <n v="9.2717473978981783E-3" in="1" bc="00B4F0FF" fc="00008000">
        <tpls c="5">
          <tpl fld="1" item="24"/>
          <tpl fld="4" item="137"/>
          <tpl fld="2" item="1"/>
          <tpl fld="7" item="0"/>
          <tpl hier="51" item="4294967295"/>
        </tpls>
      </n>
      <n v="0.36052114806785973" in="2" bc="00B4F0FF" fc="00008000">
        <tpls c="5">
          <tpl fld="1" item="8"/>
          <tpl fld="13" item="28"/>
          <tpl fld="2" item="1"/>
          <tpl fld="7" item="0"/>
          <tpl hier="51" item="4294967295"/>
        </tpls>
      </n>
      <n v="0.78682537912578054" bc="00B4F0FF" fc="00008000">
        <tpls c="5">
          <tpl fld="1" item="22"/>
          <tpl fld="13" item="32"/>
          <tpl fld="2" item="1"/>
          <tpl fld="7" item="0"/>
          <tpl hier="51" item="4294967295"/>
        </tpls>
      </n>
      <n v="0.13377430293394393" bc="00B4F0FF" fc="00008000">
        <tpls c="5">
          <tpl fld="1" item="22"/>
          <tpl fld="13" item="24"/>
          <tpl fld="2" item="1"/>
          <tpl fld="7" item="0"/>
          <tpl hier="51" item="4294967295"/>
        </tpls>
      </n>
      <n v="0.34430801397456445" in="2" bc="00B4F0FF" fc="00008000">
        <tpls c="5">
          <tpl fld="1" item="8"/>
          <tpl fld="13" item="24"/>
          <tpl fld="2" item="1"/>
          <tpl fld="7" item="0"/>
          <tpl hier="51" item="4294967295"/>
        </tpls>
      </n>
      <m in="0" fc="00404040">
        <tpls c="5">
          <tpl fld="9" item="2"/>
          <tpl fld="4" item="153"/>
          <tpl fld="2" item="1"/>
          <tpl fld="7" item="0"/>
          <tpl hier="51" item="4294967295"/>
        </tpls>
      </m>
      <n v="9.9142908384192447E-3" bc="00B4F0FF" fc="00008000">
        <tpls c="5">
          <tpl fld="1" item="26"/>
          <tpl fld="4" item="153"/>
          <tpl fld="2" item="1"/>
          <tpl fld="7" item="0"/>
          <tpl hier="51" item="4294967295"/>
        </tpls>
      </n>
      <n v="8.1270667511530323E-2" in="1" bc="00B4F0FF" fc="00008000">
        <tpls c="5">
          <tpl fld="1" item="21"/>
          <tpl fld="13" item="30"/>
          <tpl fld="2" item="1"/>
          <tpl fld="7" item="0"/>
          <tpl hier="51" item="4294967295"/>
        </tpls>
      </n>
      <n v="87.721080000000001" in="3" bc="00B4F0FF" fc="00008000">
        <tpls c="6">
          <tpl fld="1" item="3"/>
          <tpl fld="4" item="138"/>
          <tpl fld="2" item="1"/>
          <tpl fld="23" item="0"/>
          <tpl fld="7" item="0"/>
          <tpl hier="51" item="4294967295"/>
        </tpls>
      </n>
      <n v="0.67118860603385289" in="0" bc="00B4F0FF" fc="00008000">
        <tpls c="5">
          <tpl fld="1" item="7"/>
          <tpl fld="13" item="29"/>
          <tpl fld="2" item="1"/>
          <tpl fld="7" item="0"/>
          <tpl hier="51" item="4294967295"/>
        </tpls>
      </n>
      <n v="135743476" in="0" bc="00B4F0FF" fc="00008000">
        <tpls c="5">
          <tpl fld="1" item="5"/>
          <tpl fld="4" item="42"/>
          <tpl fld="2" item="1"/>
          <tpl fld="7" item="0"/>
          <tpl hier="51" item="4294967295"/>
        </tpls>
      </n>
      <n v="80224971" in="0" bc="00B4F0FF" fc="00008000">
        <tpls c="5">
          <tpl fld="1" item="4"/>
          <tpl fld="4" item="160"/>
          <tpl fld="2" item="1"/>
          <tpl fld="7" item="0"/>
          <tpl hier="51" item="4294967295"/>
        </tpls>
      </n>
      <n v="66121557" in="0" bc="00B4F0FF" fc="00008000">
        <tpls c="5">
          <tpl fld="1" item="5"/>
          <tpl fld="4" item="160"/>
          <tpl fld="2" item="1"/>
          <tpl fld="7" item="0"/>
          <tpl hier="51" item="4294967295"/>
        </tpls>
      </n>
      <n v="372163303" in="0" bc="00B4F0FF" fc="00008000">
        <tpls c="5">
          <tpl fld="1" item="4"/>
          <tpl fld="4" item="126"/>
          <tpl fld="2" item="1"/>
          <tpl fld="7" item="0"/>
          <tpl hier="51" item="4294967295"/>
        </tpls>
      </n>
      <n v="20951559" in="0" bc="00B4F0FF" fc="00008000">
        <tpls c="5">
          <tpl fld="1" item="4"/>
          <tpl fld="4" item="173"/>
          <tpl fld="2" item="1"/>
          <tpl fld="7" item="0"/>
          <tpl hier="51" item="4294967295"/>
        </tpls>
      </n>
      <n v="23801725" in="0" bc="00B4F0FF" fc="00008000">
        <tpls c="5">
          <tpl fld="1" item="5"/>
          <tpl fld="4" item="173"/>
          <tpl fld="2" item="1"/>
          <tpl fld="7" item="0"/>
          <tpl hier="51" item="4294967295"/>
        </tpls>
      </n>
      <n v="5854121439" in="0" bc="00B4F0FF" fc="00008000">
        <tpls c="5">
          <tpl fld="1" item="5"/>
          <tpl fld="12" item="1"/>
          <tpl fld="2" item="1"/>
          <tpl fld="7" item="0"/>
          <tpl hier="51" item="4294967295"/>
        </tpls>
      </n>
      <n v="98671435" in="0" bc="00B4F0FF" fc="00008000">
        <tpls c="5">
          <tpl fld="1" item="4"/>
          <tpl fld="4" item="44"/>
          <tpl fld="2" item="1"/>
          <tpl fld="7" item="0"/>
          <tpl hier="51" item="4294967295"/>
        </tpls>
      </n>
      <n v="70187505" in="0" bc="00B4F0FF" fc="00008000">
        <tpls c="5">
          <tpl fld="1" item="5"/>
          <tpl fld="4" item="44"/>
          <tpl fld="2" item="1"/>
          <tpl fld="7" item="0"/>
          <tpl hier="51" item="4294967295"/>
        </tpls>
      </n>
      <n v="17836390" in="0" bc="00B4F0FF" fc="00008000">
        <tpls c="5">
          <tpl fld="1" item="4"/>
          <tpl fld="4" item="156"/>
          <tpl fld="2" item="1"/>
          <tpl fld="7" item="0"/>
          <tpl hier="51" item="4294967295"/>
        </tpls>
      </n>
      <n v="15640397" in="0" bc="00B4F0FF" fc="00008000">
        <tpls c="5">
          <tpl fld="1" item="5"/>
          <tpl fld="4" item="156"/>
          <tpl fld="2" item="1"/>
          <tpl fld="7" item="0"/>
          <tpl hier="51" item="4294967295"/>
        </tpls>
      </n>
      <n v="180394536" in="0" bc="00B4F0FF" fc="00008000">
        <tpls c="5">
          <tpl fld="1" item="4"/>
          <tpl fld="4" item="39"/>
          <tpl fld="2" item="1"/>
          <tpl fld="7" item="0"/>
          <tpl hier="51" item="4294967295"/>
        </tpls>
      </n>
      <n v="127359494" in="0" bc="00B4F0FF" fc="00008000">
        <tpls c="5">
          <tpl fld="1" item="4"/>
          <tpl fld="13" item="13"/>
          <tpl fld="2" item="1"/>
          <tpl fld="7" item="0"/>
          <tpl hier="51" item="4294967295"/>
        </tpls>
      </n>
      <n v="304971968" in="0" bc="00B4F0FF" fc="00008000">
        <tpls c="5">
          <tpl fld="1" item="4"/>
          <tpl fld="4" item="139"/>
          <tpl fld="2" item="1"/>
          <tpl fld="7" item="0"/>
          <tpl hier="51" item="4294967295"/>
        </tpls>
      </n>
      <n v="158740926" in="0" bc="00B4F0FF" fc="00008000">
        <tpls c="5">
          <tpl fld="1" item="4"/>
          <tpl fld="4" item="85"/>
          <tpl fld="2" item="1"/>
          <tpl fld="7" item="0"/>
          <tpl hier="51" item="4294967295"/>
        </tpls>
      </n>
      <n v="1989375" in="0" bc="00B4F0FF" fc="00008000">
        <tpls c="5">
          <tpl fld="1" item="19"/>
          <tpl fld="4" item="162"/>
          <tpl fld="2" item="1"/>
          <tpl fld="7" item="1"/>
          <tpl hier="51" item="4294967295"/>
        </tpls>
      </n>
      <n v="1056131919" in="0" bc="00B4F0FF" fc="00008000">
        <tpls c="5">
          <tpl fld="1" item="4"/>
          <tpl fld="4" item="162"/>
          <tpl fld="2" item="1"/>
          <tpl fld="7" item="1"/>
          <tpl hier="51" item="4294967295"/>
        </tpls>
      </n>
      <n v="2.1250634925688492E-2" bc="00B4F0FF" fc="00008000">
        <tpls c="5">
          <tpl fld="1" item="26"/>
          <tpl fld="4" item="162"/>
          <tpl fld="2" item="1"/>
          <tpl fld="7" item="0"/>
          <tpl hier="51" item="4294967295"/>
        </tpls>
      </n>
      <n v="54106238" in="0" bc="00B4F0FF" fc="00008000">
        <tpls c="5">
          <tpl fld="1" item="5"/>
          <tpl fld="4" item="154"/>
          <tpl fld="2" item="1"/>
          <tpl fld="7" item="0"/>
          <tpl hier="51" item="4294967295"/>
        </tpls>
      </n>
      <n v="0.51226524060631951" in="2" bc="00B4F0FF" fc="00008000">
        <tpls c="5">
          <tpl fld="1" item="8"/>
          <tpl fld="4" item="154"/>
          <tpl fld="2" item="1"/>
          <tpl fld="7" item="0"/>
          <tpl hier="51" item="4294967295"/>
        </tpls>
      </n>
      <m in="0" fc="00404040">
        <tpls c="5">
          <tpl fld="9" item="1"/>
          <tpl fld="4" item="147"/>
          <tpl fld="2" item="1"/>
          <tpl fld="7" item="0"/>
          <tpl hier="51" item="4294967295"/>
        </tpls>
      </m>
      <n v="21835030.620000001" in="0" bc="00B4F0FF" fc="00008000">
        <tpls c="5">
          <tpl fld="1" item="20"/>
          <tpl fld="4" item="147"/>
          <tpl fld="2" item="1"/>
          <tpl fld="7" item="0"/>
          <tpl hier="51" item="4294967295"/>
        </tpls>
      </n>
      <m in="0" fc="00404040">
        <tpls c="5">
          <tpl fld="9" item="0"/>
          <tpl fld="4" item="147"/>
          <tpl fld="2" item="1"/>
          <tpl fld="7" item="1"/>
          <tpl hier="51" item="4294967295"/>
        </tpls>
      </m>
      <n v="2091272" in="0" bc="00B4F0FF" fc="00008000">
        <tpls c="5">
          <tpl fld="1" item="13"/>
          <tpl fld="4" item="147"/>
          <tpl fld="2" item="1"/>
          <tpl fld="7" item="1"/>
          <tpl hier="51" item="4294967295"/>
        </tpls>
      </n>
      <n v="219.82239000000001" in="3" bc="00B4F0FF" fc="00008000">
        <tpls c="6">
          <tpl fld="1" item="3"/>
          <tpl fld="4" item="166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66"/>
          <tpl fld="2" item="1"/>
          <tpl fld="7" item="1"/>
          <tpl hier="51" item="4294967295"/>
        </tpls>
      </m>
      <n v="2965155" in="0" bc="00B4F0FF" fc="00008000">
        <tpls c="5">
          <tpl fld="1" item="13"/>
          <tpl fld="4" item="166"/>
          <tpl fld="2" item="1"/>
          <tpl fld="7" item="1"/>
          <tpl hier="51" item="4294967295"/>
        </tpls>
      </n>
      <n v="0.10620402085067035" in="1" bc="00B4F0FF" fc="00008000">
        <tpls c="5">
          <tpl fld="1" item="21"/>
          <tpl fld="13" item="9"/>
          <tpl fld="2" item="1"/>
          <tpl fld="7" item="0"/>
          <tpl hier="51" item="4294967295"/>
        </tpls>
      </n>
      <n v="7.4102561637169453E-2" in="1" bc="00B4F0FF" fc="00008000">
        <tpls c="5">
          <tpl fld="1" item="21"/>
          <tpl fld="4" item="84"/>
          <tpl fld="2" item="1"/>
          <tpl fld="7" item="0"/>
          <tpl hier="51" item="4294967295"/>
        </tpls>
      </n>
      <n v="0.13458210895789022" in="1" bc="00B4F0FF" fc="00008000">
        <tpls c="5">
          <tpl fld="1" item="21"/>
          <tpl fld="6" item="20"/>
          <tpl fld="2" item="1"/>
          <tpl fld="7" item="0"/>
          <tpl hier="51" item="4294967295"/>
        </tpls>
      </n>
      <n v="0.12657910069270598" in="1" bc="00B4F0FF" fc="00008000">
        <tpls c="5">
          <tpl fld="1" item="21"/>
          <tpl fld="4" item="32"/>
          <tpl fld="2" item="1"/>
          <tpl fld="7" item="0"/>
          <tpl hier="51" item="4294967295"/>
        </tpls>
      </n>
      <n v="9.356721576787469E-2" in="1" bc="00B4F0FF" fc="00008000">
        <tpls c="5">
          <tpl fld="1" item="21"/>
          <tpl fld="4" item="63"/>
          <tpl fld="2" item="1"/>
          <tpl fld="7" item="0"/>
          <tpl hier="51" item="4294967295"/>
        </tpls>
      </n>
      <n v="8.6025671546800714E-2" in="1" bc="00B4F0FF" fc="00008000">
        <tpls c="5">
          <tpl fld="1" item="21"/>
          <tpl fld="4" item="51"/>
          <tpl fld="2" item="1"/>
          <tpl fld="7" item="0"/>
          <tpl hier="51" item="4294967295"/>
        </tpls>
      </n>
      <n v="0.11029232790913007" in="1" bc="00B4F0FF" fc="00008000">
        <tpls c="5">
          <tpl fld="1" item="21"/>
          <tpl fld="4" item="56"/>
          <tpl fld="2" item="1"/>
          <tpl fld="7" item="0"/>
          <tpl hier="51" item="4294967295"/>
        </tpls>
      </n>
      <n v="0.14687599484724836" in="1" bc="00B4F0FF" fc="00008000">
        <tpls c="5">
          <tpl fld="1" item="21"/>
          <tpl fld="4" item="81"/>
          <tpl fld="2" item="1"/>
          <tpl fld="7" item="0"/>
          <tpl hier="51" item="4294967295"/>
        </tpls>
      </n>
      <n v="0.12368883848144158" in="1" bc="00B4F0FF" fc="00008000">
        <tpls c="5">
          <tpl fld="1" item="21"/>
          <tpl fld="4" item="37"/>
          <tpl fld="2" item="1"/>
          <tpl fld="7" item="0"/>
          <tpl hier="51" item="4294967295"/>
        </tpls>
      </n>
      <n v="4.8648446611120548E-2" in="1" bc="00B4F0FF" fc="00008000">
        <tpls c="5">
          <tpl fld="1" item="21"/>
          <tpl fld="13" item="12"/>
          <tpl fld="2" item="1"/>
          <tpl fld="7" item="0"/>
          <tpl hier="51" item="4294967295"/>
        </tpls>
      </n>
      <n v="0.13110816422432137" in="1" bc="00B4F0FF" fc="00008000">
        <tpls c="5">
          <tpl fld="1" item="21"/>
          <tpl fld="4" item="57"/>
          <tpl fld="2" item="1"/>
          <tpl fld="7" item="0"/>
          <tpl hier="51" item="4294967295"/>
        </tpls>
      </n>
      <n v="0.10962748646370758" in="1" bc="00B4F0FF" fc="00008000">
        <tpls c="5">
          <tpl fld="1" item="21"/>
          <tpl fld="4" item="104"/>
          <tpl fld="2" item="1"/>
          <tpl fld="7" item="0"/>
          <tpl hier="51" item="4294967295"/>
        </tpls>
      </n>
      <n v="0.13523644409935984" in="1" bc="00B4F0FF" fc="00008000">
        <tpls c="5">
          <tpl fld="1" item="21"/>
          <tpl fld="4" item="1"/>
          <tpl fld="2" item="1"/>
          <tpl fld="7" item="0"/>
          <tpl hier="51" item="4294967295"/>
        </tpls>
      </n>
      <n v="-2.8105027758178497E-2" in="1" bc="00B4F0FF" fc="00000080">
        <tpls c="5">
          <tpl fld="1" item="21"/>
          <tpl fld="4" item="59"/>
          <tpl fld="2" item="1"/>
          <tpl fld="7" item="0"/>
          <tpl hier="51" item="4294967295"/>
        </tpls>
      </n>
      <n v="0.10216327240829781" in="1" bc="00B4F0FF" fc="00008000">
        <tpls c="5">
          <tpl fld="1" item="21"/>
          <tpl fld="4" item="13"/>
          <tpl fld="2" item="1"/>
          <tpl fld="7" item="0"/>
          <tpl hier="51" item="4294967295"/>
        </tpls>
      </n>
      <n v="8.798134072755423E-2" in="1" bc="00B4F0FF" fc="00008000">
        <tpls c="5">
          <tpl fld="1" item="21"/>
          <tpl fld="4" item="85"/>
          <tpl fld="2" item="1"/>
          <tpl fld="7" item="0"/>
          <tpl hier="51" item="4294967295"/>
        </tpls>
      </n>
      <n v="6.2652490250432513E-2" in="1" bc="00B4F0FF" fc="00008000">
        <tpls c="5">
          <tpl fld="1" item="21"/>
          <tpl fld="4" item="41"/>
          <tpl fld="2" item="1"/>
          <tpl fld="7" item="0"/>
          <tpl hier="51" item="4294967295"/>
        </tpls>
      </n>
      <n v="0.12394933588339269" in="1" bc="00B4F0FF" fc="00008000">
        <tpls c="5">
          <tpl fld="1" item="21"/>
          <tpl fld="4" item="140"/>
          <tpl fld="2" item="1"/>
          <tpl fld="7" item="0"/>
          <tpl hier="51" item="4294967295"/>
        </tpls>
      </n>
      <n v="0.13128909121700086" in="1" bc="00B4F0FF" fc="00008000">
        <tpls c="5">
          <tpl fld="1" item="21"/>
          <tpl fld="4" item="106"/>
          <tpl fld="2" item="1"/>
          <tpl fld="7" item="0"/>
          <tpl hier="51" item="4294967295"/>
        </tpls>
      </n>
      <n v="9.0870634757226398E-2" in="1" bc="00B4F0FF" fc="00008000">
        <tpls c="5">
          <tpl fld="1" item="21"/>
          <tpl fld="12" item="1"/>
          <tpl fld="2" item="1"/>
          <tpl fld="7" item="0"/>
          <tpl hier="51" item="4294967295"/>
        </tpls>
      </n>
      <n v="9.8608136307197294E-2" in="1" bc="00B4F0FF" fc="00008000">
        <tpls c="5">
          <tpl fld="1" item="21"/>
          <tpl fld="4" item="4"/>
          <tpl fld="2" item="1"/>
          <tpl fld="7" item="0"/>
          <tpl hier="51" item="4294967295"/>
        </tpls>
      </n>
      <n v="7.4231495057045196E-2" in="1" bc="00B4F0FF" fc="00008000">
        <tpls c="5">
          <tpl fld="1" item="21"/>
          <tpl fld="4" item="3"/>
          <tpl fld="2" item="1"/>
          <tpl fld="7" item="0"/>
          <tpl hier="51" item="4294967295"/>
        </tpls>
      </n>
      <m in="0" fc="00404040">
        <tpls c="5">
          <tpl fld="9" item="0"/>
          <tpl fld="4" item="158"/>
          <tpl fld="2" item="1"/>
          <tpl fld="7" item="1"/>
          <tpl hier="51" item="4294967295"/>
        </tpls>
      </m>
      <n v="898634" in="0" bc="00B4F0FF" fc="00008000">
        <tpls c="5">
          <tpl fld="1" item="13"/>
          <tpl fld="4" item="158"/>
          <tpl fld="2" item="1"/>
          <tpl fld="7" item="1"/>
          <tpl hier="51" item="4294967295"/>
        </tpls>
      </n>
      <n v="0.11936498708010336" in="1" bc="00B4F0FF" fc="00008000">
        <tpls c="5">
          <tpl fld="1" item="21"/>
          <tpl fld="4" item="158"/>
          <tpl fld="2" item="1"/>
          <tpl fld="7" item="0"/>
          <tpl hier="51" item="4294967295"/>
        </tpls>
      </n>
      <n v="4965569127.3345041" in="0" bc="00B4F0FF" fc="00008000">
        <tpls c="5">
          <tpl fld="1" item="4"/>
          <tpl fld="8" item="8"/>
          <tpl fld="2" item="1"/>
          <tpl fld="7" item="0"/>
          <tpl hier="51" item="4294967295"/>
        </tpls>
      </n>
      <n v="0.48523522254312668" in="2" bc="00B4F0FF" fc="00008000">
        <tpls c="5">
          <tpl fld="1" item="9"/>
          <tpl fld="4" item="163"/>
          <tpl fld="2" item="1"/>
          <tpl fld="7" item="0"/>
          <tpl hier="51" item="4294967295"/>
        </tpls>
      </n>
      <n v="84388037" in="0" bc="00B4F0FF" fc="00008000">
        <tpls c="5">
          <tpl fld="1" item="4"/>
          <tpl fld="4" item="163"/>
          <tpl fld="2" item="1"/>
          <tpl fld="7" item="0"/>
          <tpl hier="51" item="4294967295"/>
        </tpls>
      </n>
      <m in="0" fc="00404040">
        <tpls c="5">
          <tpl fld="9" item="2"/>
          <tpl fld="4" item="163"/>
          <tpl fld="2" item="1"/>
          <tpl fld="7" item="0"/>
          <tpl hier="51" item="4294967295"/>
        </tpls>
      </m>
      <n v="84.597120000000004" in="3" bc="00B4F0FF" fc="00008000">
        <tpls c="6">
          <tpl fld="1" item="3"/>
          <tpl fld="4" item="172"/>
          <tpl fld="2" item="1"/>
          <tpl fld="23" item="0"/>
          <tpl fld="7" item="0"/>
          <tpl hier="51" item="4294967295"/>
        </tpls>
      </n>
      <n v="56.262017999999998" in="3" bc="00B4F0FF" fc="00008000">
        <tpls c="6">
          <tpl fld="1" item="3"/>
          <tpl fld="13" item="15"/>
          <tpl fld="2" item="1"/>
          <tpl fld="23" item="0"/>
          <tpl fld="7" item="0"/>
          <tpl hier="51" item="4294967295"/>
        </tpls>
      </n>
      <n v="0.73369153278656085" in="2" bc="00B4F0FF" fc="00008000">
        <tpls c="5">
          <tpl fld="1" item="9"/>
          <tpl fld="4" item="107"/>
          <tpl fld="2" item="1"/>
          <tpl fld="7" item="0"/>
          <tpl hier="51" item="4294967295"/>
        </tpls>
      </n>
      <n v="1.6643461276655776E-2" in="1" bc="00B4F0FF" fc="00008000">
        <tpls c="5">
          <tpl fld="1" item="24"/>
          <tpl fld="4" item="122"/>
          <tpl fld="2" item="1"/>
          <tpl fld="7" item="0"/>
          <tpl hier="51" item="4294967295"/>
        </tpls>
      </n>
      <n v="3.8572538572538576E-2" bc="00B4F0FF" fc="00008000">
        <tpls c="5">
          <tpl fld="1" item="22"/>
          <tpl fld="4" item="61"/>
          <tpl fld="2" item="1"/>
          <tpl fld="7" item="0"/>
          <tpl hier="51" item="4294967295"/>
        </tpls>
      </n>
      <n v="9.5468188758780301E-3" in="1" bc="00B4F0FF" fc="00008000">
        <tpls c="5">
          <tpl fld="1" item="24"/>
          <tpl fld="4" item="127"/>
          <tpl fld="2" item="1"/>
          <tpl fld="7" item="0"/>
          <tpl hier="51" item="4294967295"/>
        </tpls>
      </n>
      <n v="60.526698000000003" in="3" bc="00B4F0FF" fc="00008000">
        <tpls c="6">
          <tpl fld="1" item="3"/>
          <tpl fld="4" item="112"/>
          <tpl fld="2" item="1"/>
          <tpl fld="23" item="0"/>
          <tpl fld="7" item="0"/>
          <tpl hier="51" item="4294967295"/>
        </tpls>
      </n>
      <n v="0.46997326330917" in="2" bc="00B4F0FF" fc="00008000">
        <tpls c="5">
          <tpl fld="1" item="9"/>
          <tpl fld="4" item="1"/>
          <tpl fld="2" item="1"/>
          <tpl fld="7" item="0"/>
          <tpl hier="51" item="4294967295"/>
        </tpls>
      </n>
      <m in="0" fc="00404040">
        <tpls c="5">
          <tpl fld="15" item="0"/>
          <tpl fld="5" item="2"/>
          <tpl fld="2" item="1"/>
          <tpl fld="7" item="1"/>
          <tpl hier="51" item="4294967295"/>
        </tpls>
      </m>
      <n v="43564928" in="0" bc="00B4F0FF" fc="00008000">
        <tpls c="5">
          <tpl fld="1" item="5"/>
          <tpl fld="4" item="117"/>
          <tpl fld="2" item="1"/>
          <tpl fld="7" item="0"/>
          <tpl hier="51" item="4294967295"/>
        </tpls>
      </n>
      <n v="59053520" in="0" bc="00B4F0FF" fc="00008000">
        <tpls c="5">
          <tpl fld="1" item="5"/>
          <tpl fld="13" item="22"/>
          <tpl fld="2" item="1"/>
          <tpl fld="7" item="0"/>
          <tpl hier="51" item="4294967295"/>
        </tpls>
      </n>
      <n v="0.19645875314583369" bc="00B4F0FF" fc="00008000">
        <tpls c="5">
          <tpl fld="1" item="27"/>
          <tpl fld="13" item="19"/>
          <tpl fld="2" item="1"/>
          <tpl fld="7" item="0"/>
          <tpl hier="51" item="4294967295"/>
        </tpls>
      </n>
      <n v="0.32094218840877536" in="0" bc="00B4F0FF" fc="00008000">
        <tpls c="5">
          <tpl fld="1" item="7"/>
          <tpl fld="4" item="29"/>
          <tpl fld="2" item="1"/>
          <tpl fld="7" item="0"/>
          <tpl hier="51" item="4294967295"/>
        </tpls>
      </n>
      <m in="0" fc="00404040">
        <tpls c="5">
          <tpl fld="9" item="2"/>
          <tpl fld="4" item="44"/>
          <tpl fld="2" item="1"/>
          <tpl fld="7" item="0"/>
          <tpl hier="51" item="4294967295"/>
        </tpls>
      </m>
      <n v="169830122" in="0" bc="00B4F0FF" fc="00008000">
        <tpls c="5">
          <tpl fld="1" item="5"/>
          <tpl fld="4" item="7"/>
          <tpl fld="2" item="1"/>
          <tpl fld="7" item="0"/>
          <tpl hier="51" item="4294967295"/>
        </tpls>
      </n>
      <n v="35052436" in="0" bc="00B4F0FF" fc="00008000">
        <tpls c="5">
          <tpl fld="1" item="4"/>
          <tpl fld="13" item="19"/>
          <tpl fld="2" item="1"/>
          <tpl fld="7" item="0"/>
          <tpl hier="51" item="4294967295"/>
        </tpls>
      </n>
      <n v="1.7804157697819272E-2" in="1" bc="00B4F0FF" fc="00008000">
        <tpls c="5">
          <tpl fld="1" item="24"/>
          <tpl fld="4" item="28"/>
          <tpl fld="2" item="1"/>
          <tpl fld="7" item="0"/>
          <tpl hier="51" item="4294967295"/>
        </tpls>
      </n>
      <n v="7295803" in="0" bc="00B4F0FF" fc="00008000">
        <tpls c="5">
          <tpl fld="1" item="4"/>
          <tpl fld="4" item="152"/>
          <tpl fld="2" item="1"/>
          <tpl fld="7" item="0"/>
          <tpl hier="51" item="4294967295"/>
        </tpls>
      </n>
      <n v="2.0185432347561445E-2" in="1" bc="00B4F0FF" fc="00008000">
        <tpls c="5">
          <tpl fld="1" item="24"/>
          <tpl fld="4" item="102"/>
          <tpl fld="2" item="1"/>
          <tpl fld="7" item="0"/>
          <tpl hier="51" item="4294967295"/>
        </tpls>
      </n>
      <m in="0" fc="00404040">
        <tpls c="5">
          <tpl fld="9" item="2"/>
          <tpl fld="4" item="71"/>
          <tpl fld="2" item="1"/>
          <tpl fld="7" item="0"/>
          <tpl hier="51" item="4294967295"/>
        </tpls>
      </m>
      <n v="414997782.64999998" in="0" bc="00B4F0FF" fc="00008000">
        <tpls c="5">
          <tpl fld="1" item="20"/>
          <tpl fld="4" item="71"/>
          <tpl fld="2" item="1"/>
          <tpl fld="7" item="0"/>
          <tpl hier="51" item="4294967295"/>
        </tpls>
      </n>
      <m in="0" fc="00404040">
        <tpls c="5">
          <tpl fld="9" item="0"/>
          <tpl fld="4" item="18"/>
          <tpl fld="2" item="1"/>
          <tpl fld="7" item="1"/>
          <tpl hier="51" item="4294967295"/>
        </tpls>
      </m>
      <n v="8.7456744829276668E-3" bc="00B4F0FF" fc="00008000">
        <tpls c="5">
          <tpl fld="1" item="26"/>
          <tpl fld="4" item="111"/>
          <tpl fld="2" item="1"/>
          <tpl fld="7" item="0"/>
          <tpl hier="51" item="4294967295"/>
        </tpls>
      </n>
      <n v="0.87015297080337639" in="2" bc="00B4F0FF" fc="00008000">
        <tpls c="5">
          <tpl fld="1" item="8"/>
          <tpl fld="4" item="19"/>
          <tpl fld="2" item="1"/>
          <tpl fld="7" item="0"/>
          <tpl hier="51" item="4294967295"/>
        </tpls>
      </n>
      <n v="243039" in="0" bc="00B4F0FF" fc="00008000">
        <tpls c="5">
          <tpl fld="1" item="19"/>
          <tpl fld="4" item="67"/>
          <tpl fld="2" item="1"/>
          <tpl fld="7" item="1"/>
          <tpl hier="51" item="4294967295"/>
        </tpls>
      </n>
      <n v="225581273" in="0" bc="00B4F0FF" fc="00008000">
        <tpls c="5">
          <tpl fld="1" item="4"/>
          <tpl fld="4" item="67"/>
          <tpl fld="2" item="1"/>
          <tpl fld="7" item="1"/>
          <tpl hier="51" item="4294967295"/>
        </tpls>
      </n>
      <n v="0.13339914219882423" in="1" bc="00B4F0FF" fc="00008000">
        <tpls c="5">
          <tpl fld="1" item="21"/>
          <tpl fld="4" item="74"/>
          <tpl fld="2" item="1"/>
          <tpl fld="7" item="0"/>
          <tpl hier="51" item="4294967295"/>
        </tpls>
      </n>
      <m in="0" fc="00404040">
        <tpls c="5">
          <tpl fld="9" item="0"/>
          <tpl fld="4" item="94"/>
          <tpl fld="2" item="1"/>
          <tpl fld="7" item="1"/>
          <tpl hier="51" item="4294967295"/>
        </tpls>
      </m>
      <n v="0.40946213479888272" bc="00B4F0FF" fc="00008000">
        <tpls c="5">
          <tpl fld="1" item="22"/>
          <tpl fld="4" item="112"/>
          <tpl fld="2" item="1"/>
          <tpl fld="7" item="0"/>
          <tpl hier="51" item="4294967295"/>
        </tpls>
      </n>
      <n v="0.34660083487849325" bc="00B4F0FF" fc="00008000">
        <tpls c="5">
          <tpl fld="1" item="22"/>
          <tpl fld="4" item="58"/>
          <tpl fld="2" item="1"/>
          <tpl fld="7" item="0"/>
          <tpl hier="51" item="4294967295"/>
        </tpls>
      </n>
      <n v="2.0704217726362144E-2" bc="00B4F0FF" fc="00008000">
        <tpls c="5">
          <tpl fld="1" item="22"/>
          <tpl fld="4" item="41"/>
          <tpl fld="2" item="1"/>
          <tpl fld="7" item="0"/>
          <tpl hier="51" item="4294967295"/>
        </tpls>
      </n>
      <n v="805107419" in="0" bc="00B4F0FF" fc="00008000">
        <tpls c="5">
          <tpl fld="1" item="5"/>
          <tpl fld="4" item="169"/>
          <tpl fld="2" item="1"/>
          <tpl fld="7" item="0"/>
          <tpl hier="51" item="4294967295"/>
        </tpls>
      </n>
      <n v="3.858263472384937E-3" bc="00B4F0FF" fc="00008000">
        <tpls c="5">
          <tpl fld="1" item="26"/>
          <tpl fld="4" item="173"/>
          <tpl fld="2" item="1"/>
          <tpl fld="7" item="0"/>
          <tpl hier="51" item="4294967295"/>
        </tpls>
      </n>
      <n v="0.11892426097569579" bc="00B4F0FF" fc="00008000">
        <tpls c="5">
          <tpl fld="1" item="27"/>
          <tpl fld="13" item="6"/>
          <tpl fld="2" item="1"/>
          <tpl fld="7" item="0"/>
          <tpl hier="51" item="4294967295"/>
        </tpls>
      </n>
      <n v="0.1376848113338448" bc="00B4F0FF" fc="00008000">
        <tpls c="5">
          <tpl fld="1" item="27"/>
          <tpl fld="4" item="145"/>
          <tpl fld="2" item="1"/>
          <tpl fld="7" item="0"/>
          <tpl hier="51" item="4294967295"/>
        </tpls>
      </n>
      <n v="91954008" in="0" bc="00B4F0FF" fc="00008000">
        <tpls c="5">
          <tpl fld="1" item="5"/>
          <tpl fld="13" item="21"/>
          <tpl fld="2" item="1"/>
          <tpl fld="7" item="0"/>
          <tpl hier="51" item="4294967295"/>
        </tpls>
      </n>
      <n v="0.75971678854720293" in="2" bc="00B4F0FF" fc="00008000">
        <tpls c="5">
          <tpl fld="1" item="9"/>
          <tpl fld="4" item="170"/>
          <tpl fld="2" item="1"/>
          <tpl fld="7" item="0"/>
          <tpl hier="51" item="4294967295"/>
        </tpls>
      </n>
      <n v="7.9074916516652952E-2" in="1" bc="00B4F0FF" fc="00008000">
        <tpls c="5">
          <tpl fld="1" item="21"/>
          <tpl fld="13" item="32"/>
          <tpl fld="2" item="1"/>
          <tpl fld="7" item="0"/>
          <tpl hier="51" item="4294967295"/>
        </tpls>
      </n>
      <m in="0" fc="00404040">
        <tpls c="5">
          <tpl fld="15" item="0"/>
          <tpl fld="4" item="153"/>
          <tpl fld="2" item="1"/>
          <tpl fld="7" item="1"/>
          <tpl hier="51" item="4294967295"/>
        </tpls>
      </m>
      <m in="0" fc="00404040">
        <tpls c="5">
          <tpl fld="15" item="0"/>
          <tpl fld="4" item="138"/>
          <tpl fld="2" item="1"/>
          <tpl fld="7" item="1"/>
          <tpl hier="51" item="4294967295"/>
        </tpls>
      </m>
      <n v="44635829" in="0" bc="00B4F0FF" fc="00008000">
        <tpls c="5">
          <tpl fld="1" item="4"/>
          <tpl fld="4" item="73"/>
          <tpl fld="2" item="1"/>
          <tpl fld="7" item="0"/>
          <tpl hier="51" item="4294967295"/>
        </tpls>
      </n>
      <n v="183924941" in="0" bc="00B4F0FF" fc="00008000">
        <tpls c="5">
          <tpl fld="1" item="4"/>
          <tpl fld="4" item="62"/>
          <tpl fld="2" item="1"/>
          <tpl fld="7" item="0"/>
          <tpl hier="51" item="4294967295"/>
        </tpls>
      </n>
      <n v="53317311" in="0" bc="00B4F0FF" fc="00008000">
        <tpls c="5">
          <tpl fld="1" item="4"/>
          <tpl fld="4" item="141"/>
          <tpl fld="2" item="1"/>
          <tpl fld="7" item="0"/>
          <tpl hier="51" item="4294967295"/>
        </tpls>
      </n>
      <n v="0.15900925693472071" in="1" bc="00B4F0FF" fc="00008000">
        <tpls c="5">
          <tpl fld="1" item="21"/>
          <tpl fld="4" item="162"/>
          <tpl fld="2" item="1"/>
          <tpl fld="7" item="0"/>
          <tpl hier="51" item="4294967295"/>
        </tpls>
      </n>
      <n v="-10425" in="0" bc="00B4F0FF" fc="00000080">
        <tpls c="5">
          <tpl fld="1" item="19"/>
          <tpl fld="4" item="147"/>
          <tpl fld="2" item="1"/>
          <tpl fld="7" item="1"/>
          <tpl hier="51" item="4294967295"/>
        </tpls>
      </n>
      <n v="108409491" in="0" bc="00B4F0FF" fc="00008000">
        <tpls c="5">
          <tpl fld="1" item="4"/>
          <tpl fld="4" item="147"/>
          <tpl fld="2" item="1"/>
          <tpl fld="7" item="1"/>
          <tpl hier="51" item="4294967295"/>
        </tpls>
      </n>
      <m in="0" fc="00404040">
        <tpls c="5">
          <tpl fld="9" item="2"/>
          <tpl fld="4" item="174"/>
          <tpl fld="2" item="1"/>
          <tpl fld="7" item="0"/>
          <tpl hier="51" item="4294967295"/>
        </tpls>
      </m>
      <n v="13130508.4" in="0" bc="00B4F0FF" fc="00008000">
        <tpls c="5">
          <tpl fld="1" item="20"/>
          <tpl fld="4" item="174"/>
          <tpl fld="2" item="1"/>
          <tpl fld="7" item="0"/>
          <tpl hier="51" item="4294967295"/>
        </tpls>
      </n>
      <n v="9.7337599859257051E-2" in="1" bc="00B4F0FF" fc="00008000">
        <tpls c="5">
          <tpl fld="1" item="21"/>
          <tpl fld="13" item="6"/>
          <tpl fld="2" item="1"/>
          <tpl fld="7" item="0"/>
          <tpl hier="51" item="4294967295"/>
        </tpls>
      </n>
      <n v="6.1990652995019747E-2" in="1" bc="00B4F0FF" fc="00008000">
        <tpls c="5">
          <tpl fld="1" item="21"/>
          <tpl fld="4" item="15"/>
          <tpl fld="2" item="1"/>
          <tpl fld="7" item="0"/>
          <tpl hier="51" item="4294967295"/>
        </tpls>
      </n>
      <n v="0.13460454617279871" in="1" bc="00B4F0FF" fc="00008000">
        <tpls c="5">
          <tpl fld="1" item="21"/>
          <tpl fld="4" item="24"/>
          <tpl fld="2" item="1"/>
          <tpl fld="7" item="0"/>
          <tpl hier="51" item="4294967295"/>
        </tpls>
      </n>
      <n v="6.7761682307280954E-2" in="1" bc="00B4F0FF" fc="00008000">
        <tpls c="5">
          <tpl fld="1" item="21"/>
          <tpl fld="13" item="8"/>
          <tpl fld="2" item="1"/>
          <tpl fld="7" item="0"/>
          <tpl hier="51" item="4294967295"/>
        </tpls>
      </n>
      <n v="0.10865501135377513" in="1" bc="00B4F0FF" fc="00008000">
        <tpls c="5">
          <tpl fld="1" item="21"/>
          <tpl fld="4" item="142"/>
          <tpl fld="2" item="1"/>
          <tpl fld="7" item="0"/>
          <tpl hier="51" item="4294967295"/>
        </tpls>
      </n>
      <n v="8.6098496477500341E-2" in="1" bc="00B4F0FF" fc="00008000">
        <tpls c="5">
          <tpl fld="1" item="21"/>
          <tpl fld="4" item="132"/>
          <tpl fld="2" item="1"/>
          <tpl fld="7" item="0"/>
          <tpl hier="51" item="4294967295"/>
        </tpls>
      </n>
      <n v="0.12151366572524643" in="1" bc="00B4F0FF" fc="00008000">
        <tpls c="5">
          <tpl fld="1" item="21"/>
          <tpl fld="4" item="107"/>
          <tpl fld="2" item="1"/>
          <tpl fld="7" item="0"/>
          <tpl hier="51" item="4294967295"/>
        </tpls>
      </n>
      <n v="48925801" in="0" bc="00B4F0FF" fc="00008000">
        <tpls c="5">
          <tpl fld="1" item="4"/>
          <tpl fld="4" item="158"/>
          <tpl fld="2" item="1"/>
          <tpl fld="7" item="0"/>
          <tpl hier="51" item="4294967295"/>
        </tpls>
      </n>
      <n v="53075377" in="0" bc="00B4F0FF" fc="00008000">
        <tpls c="5">
          <tpl fld="1" item="5"/>
          <tpl fld="4" item="158"/>
          <tpl fld="2" item="1"/>
          <tpl fld="7" item="0"/>
          <tpl hier="51" item="4294967295"/>
        </tpls>
      </n>
      <n v="0.17046485976591635" bc="00B4F0FF" fc="00008000">
        <tpls c="5">
          <tpl fld="1" item="27"/>
          <tpl fld="4" item="163"/>
          <tpl fld="2" item="1"/>
          <tpl fld="7" item="0"/>
          <tpl hier="51" item="4294967295"/>
        </tpls>
      </n>
      <n v="65.330018999999993" in="3" bc="00B4F0FF" fc="00008000">
        <tpls c="6">
          <tpl fld="1" item="3"/>
          <tpl fld="4" item="140"/>
          <tpl fld="2" item="1"/>
          <tpl fld="23" item="0"/>
          <tpl fld="7" item="0"/>
          <tpl hier="51" item="4294967295"/>
        </tpls>
      </n>
      <n v="245086380" in="0" bc="00B4F0FF" fc="00008000">
        <tpls c="5">
          <tpl fld="1" item="5"/>
          <tpl fld="4" item="5"/>
          <tpl fld="2" item="1"/>
          <tpl fld="7" item="0"/>
          <tpl hier="51" item="4294967295"/>
        </tpls>
      </n>
      <n v="1881673191" in="0" bc="00B4F0FF" fc="00008000">
        <tpls c="5">
          <tpl fld="1" item="4"/>
          <tpl fld="4" item="71"/>
          <tpl fld="2" item="1"/>
          <tpl fld="7" item="0"/>
          <tpl hier="51" item="4294967295"/>
        </tpls>
      </n>
      <n v="0.13904559792630153" bc="00B4F0FF" fc="00008000">
        <tpls c="5">
          <tpl fld="1" item="27"/>
          <tpl fld="4" item="164"/>
          <tpl fld="2" item="1"/>
          <tpl fld="7" item="0"/>
          <tpl hier="51" item="4294967295"/>
        </tpls>
      </n>
      <n v="23677" in="0" bc="00B4F0FF" fc="00008000">
        <tpls c="5">
          <tpl fld="1" item="19"/>
          <tpl fld="13" item="17"/>
          <tpl fld="2" item="1"/>
          <tpl fld="7" item="1"/>
          <tpl hier="51" item="4294967295"/>
        </tpls>
      </n>
      <n v="67810337" in="0" bc="00B4F0FF" fc="00008000">
        <tpls c="5">
          <tpl fld="1" item="4"/>
          <tpl fld="13" item="17"/>
          <tpl fld="2" item="1"/>
          <tpl fld="7" item="1"/>
          <tpl hier="51" item="4294967295"/>
        </tpls>
      </n>
      <n v="0.61007716346322105" in="2" bc="00B4F0FF" fc="00008000">
        <tpls c="5">
          <tpl fld="1" item="9"/>
          <tpl fld="4" item="47"/>
          <tpl fld="2" item="1"/>
          <tpl fld="7" item="0"/>
          <tpl hier="51" item="4294967295"/>
        </tpls>
      </n>
      <m in="0" fc="00404040">
        <tpls c="5">
          <tpl fld="9" item="0"/>
          <tpl fld="4" item="126"/>
          <tpl fld="2" item="1"/>
          <tpl fld="7" item="1"/>
          <tpl hier="51" item="4294967295"/>
        </tpls>
      </m>
      <n v="356000" in="0" fc="00008000">
        <tpls c="5">
          <tpl fld="9" item="2"/>
          <tpl fld="13" item="17"/>
          <tpl fld="2" item="1"/>
          <tpl fld="7" item="0"/>
          <tpl hier="51" item="4294967295"/>
        </tpls>
      </n>
      <n v="12001169" in="0" bc="00B4F0FF" fc="00008000">
        <tpls c="5">
          <tpl fld="1" item="20"/>
          <tpl fld="13" item="17"/>
          <tpl fld="2" item="1"/>
          <tpl fld="7" item="0"/>
          <tpl hier="51" item="4294967295"/>
        </tpls>
      </n>
      <n v="250.09573800000001" in="3" bc="00B4F0FF" fc="00008000">
        <tpls c="6">
          <tpl fld="1" item="3"/>
          <tpl fld="13" item="4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46"/>
          <tpl fld="2" item="1"/>
          <tpl fld="7" item="0"/>
          <tpl hier="51" item="4294967295"/>
        </tpls>
      </m>
      <n v="7911872.96" in="0" bc="00B4F0FF" fc="00008000">
        <tpls c="5">
          <tpl fld="1" item="20"/>
          <tpl fld="4" item="46"/>
          <tpl fld="2" item="1"/>
          <tpl fld="7" item="0"/>
          <tpl hier="51" item="4294967295"/>
        </tpls>
      </n>
      <n v="27940546" in="0" bc="00B4F0FF" fc="00008000">
        <tpls c="5">
          <tpl fld="1" item="5"/>
          <tpl fld="4" item="47"/>
          <tpl fld="2" item="1"/>
          <tpl fld="7" item="0"/>
          <tpl hier="51" item="4294967295"/>
        </tpls>
      </n>
      <m in="0" fc="00404040">
        <tpls c="5">
          <tpl fld="15" item="0"/>
          <tpl fld="4" item="21"/>
          <tpl fld="2" item="1"/>
          <tpl fld="7" item="1"/>
          <tpl hier="51" item="4294967295"/>
        </tpls>
      </m>
      <n v="0.70259809818277064" in="2" bc="00B4F0FF" fc="00008000">
        <tpls c="5">
          <tpl fld="1" item="8"/>
          <tpl fld="4" item="2"/>
          <tpl fld="2" item="1"/>
          <tpl fld="7" item="0"/>
          <tpl hier="51" item="4294967295"/>
        </tpls>
      </n>
      <n v="62177320" in="0" bc="00B4F0FF" fc="00008000">
        <tpls c="5">
          <tpl fld="1" item="4"/>
          <tpl fld="4" item="172"/>
          <tpl fld="2" item="1"/>
          <tpl fld="7" item="0"/>
          <tpl hier="51" item="4294967295"/>
        </tpls>
      </n>
      <n v="68171536" in="0" bc="00B4F0FF" fc="00008000">
        <tpls c="5">
          <tpl fld="1" item="5"/>
          <tpl fld="4" item="172"/>
          <tpl fld="2" item="1"/>
          <tpl fld="7" item="0"/>
          <tpl hier="51" item="4294967295"/>
        </tpls>
      </n>
      <n v="0.69332673604910056" in="2" bc="00B4F0FF" fc="00008000">
        <tpls c="5">
          <tpl fld="1" item="9"/>
          <tpl fld="4" item="5"/>
          <tpl fld="2" item="1"/>
          <tpl fld="7" item="0"/>
          <tpl hier="51" item="4294967295"/>
        </tpls>
      </n>
      <n v="0.35196479610946535" in="0" bc="00B4F0FF" fc="00008000">
        <tpls c="5">
          <tpl fld="1" item="7"/>
          <tpl fld="13" item="19"/>
          <tpl fld="2" item="1"/>
          <tpl fld="7" item="0"/>
          <tpl hier="51" item="4294967295"/>
        </tpls>
      </n>
      <n v="0.32623019837728723" in="2" bc="00B4F0FF" fc="00008000">
        <tpls c="5">
          <tpl fld="1" item="8"/>
          <tpl fld="4" item="97"/>
          <tpl fld="2" item="1"/>
          <tpl fld="7" item="0"/>
          <tpl hier="51" item="4294967295"/>
        </tpls>
      </n>
      <m in="0" fc="00404040">
        <tpls c="5">
          <tpl fld="9" item="1"/>
          <tpl fld="4" item="120"/>
          <tpl fld="2" item="1"/>
          <tpl fld="7" item="0"/>
          <tpl hier="51" item="4294967295"/>
        </tpls>
      </m>
      <n v="11865044.02" in="0" bc="00B4F0FF" fc="00008000">
        <tpls c="5">
          <tpl fld="1" item="20"/>
          <tpl fld="4" item="120"/>
          <tpl fld="2" item="1"/>
          <tpl fld="7" item="0"/>
          <tpl hier="51" item="4294967295"/>
        </tpls>
      </n>
      <n v="0.6329097001742322" in="0" bc="00B4F0FF" fc="00008000">
        <tpls c="5">
          <tpl fld="1" item="7"/>
          <tpl fld="13" item="14"/>
          <tpl fld="2" item="1"/>
          <tpl fld="7" item="0"/>
          <tpl hier="51" item="4294967295"/>
        </tpls>
      </n>
      <n v="0.25425517155872374" in="2" bc="00B4F0FF" fc="00008000">
        <tpls c="5">
          <tpl fld="1" item="9"/>
          <tpl fld="13" item="13"/>
          <tpl fld="2" item="1"/>
          <tpl fld="7" item="0"/>
          <tpl hier="51" item="4294967295"/>
        </tpls>
      </n>
      <n v="78980716" in="0" bc="00B4F0FF" fc="00008000">
        <tpls c="5">
          <tpl fld="1" item="5"/>
          <tpl fld="4" item="21"/>
          <tpl fld="2" item="1"/>
          <tpl fld="7" item="0"/>
          <tpl hier="51" item="4294967295"/>
        </tpls>
      </n>
      <n v="3.1067641240061466E-3" bc="00B4F0FF" fc="00008000">
        <tpls c="5">
          <tpl fld="1" item="26"/>
          <tpl fld="4" item="167"/>
          <tpl fld="2" item="1"/>
          <tpl fld="7" item="0"/>
          <tpl hier="51" item="4294967295"/>
        </tpls>
      </n>
      <n v="1.6261419625325683E-2" in="1" bc="00B4F0FF" fc="00008000">
        <tpls c="5">
          <tpl fld="1" item="24"/>
          <tpl fld="4" item="52"/>
          <tpl fld="2" item="1"/>
          <tpl fld="7" item="0"/>
          <tpl hier="51" item="4294967295"/>
        </tpls>
      </n>
      <n v="0.67662315936762696" in="2" bc="00B4F0FF" fc="00008000">
        <tpls c="5">
          <tpl fld="1" item="9"/>
          <tpl fld="4" item="28"/>
          <tpl fld="2" item="1"/>
          <tpl fld="7" item="0"/>
          <tpl hier="51" item="4294967295"/>
        </tpls>
      </n>
      <n v="3.1623252759997937E-2" bc="00B4F0FF" fc="00008000">
        <tpls c="5">
          <tpl fld="1" item="26"/>
          <tpl fld="4" item="7"/>
          <tpl fld="2" item="1"/>
          <tpl fld="7" item="0"/>
          <tpl hier="51" item="4294967295"/>
        </tpls>
      </n>
      <n v="0.45485176554825402" in="2" bc="00B4F0FF" fc="00008000">
        <tpls c="5">
          <tpl fld="1" item="8"/>
          <tpl fld="4" item="15"/>
          <tpl fld="2" item="1"/>
          <tpl fld="7" item="0"/>
          <tpl hier="51" item="4294967295"/>
        </tpls>
      </n>
      <n v="184.34377000000001" in="3" bc="00B4F0FF" fc="00008000">
        <tpls c="6">
          <tpl fld="1" item="3"/>
          <tpl fld="13" item="13"/>
          <tpl fld="2" item="1"/>
          <tpl fld="23" item="0"/>
          <tpl fld="7" item="0"/>
          <tpl hier="51" item="4294967295"/>
        </tpls>
      </n>
      <n v="36382010" in="0" bc="00B4F0FF" fc="00008000">
        <tpls c="5">
          <tpl fld="1" item="5"/>
          <tpl fld="4" item="33"/>
          <tpl fld="2" item="1"/>
          <tpl fld="7" item="0"/>
          <tpl hier="51" item="4294967295"/>
        </tpls>
      </n>
      <m in="0" fc="00404040">
        <tpls c="5">
          <tpl fld="9" item="1"/>
          <tpl fld="4" item="141"/>
          <tpl fld="2" item="1"/>
          <tpl fld="7" item="0"/>
          <tpl hier="51" item="4294967295"/>
        </tpls>
      </m>
      <n v="0.16401581095967341" bc="00B4F0FF" fc="00008000">
        <tpls c="5">
          <tpl fld="1" item="22"/>
          <tpl fld="4" item="59"/>
          <tpl fld="2" item="1"/>
          <tpl fld="7" item="0"/>
          <tpl hier="51" item="4294967295"/>
        </tpls>
      </n>
      <n v="0.3062219925844325" in="0" bc="00B4F0FF" fc="00008000">
        <tpls c="5">
          <tpl fld="1" item="7"/>
          <tpl fld="4" item="81"/>
          <tpl fld="2" item="1"/>
          <tpl fld="7" item="0"/>
          <tpl hier="51" item="4294967295"/>
        </tpls>
      </n>
      <n v="0.13144311416601898" bc="00B4F0FF" fc="00008000">
        <tpls c="5">
          <tpl fld="1" item="27"/>
          <tpl fld="4" item="115"/>
          <tpl fld="2" item="1"/>
          <tpl fld="7" item="0"/>
          <tpl hier="51" item="4294967295"/>
        </tpls>
      </n>
      <m in="0" fc="00404040">
        <tpls c="5">
          <tpl fld="9" item="2"/>
          <tpl fld="4" item="9"/>
          <tpl fld="2" item="1"/>
          <tpl fld="7" item="0"/>
          <tpl hier="51" item="4294967295"/>
        </tpls>
      </m>
      <m in="0" fc="00404040">
        <tpls c="5">
          <tpl fld="9" item="1"/>
          <tpl fld="4" item="172"/>
          <tpl fld="2" item="1"/>
          <tpl fld="7" item="0"/>
          <tpl hier="51" item="4294967295"/>
        </tpls>
      </m>
      <n v="14594980.890000001" in="0" bc="00B4F0FF" fc="00008000">
        <tpls c="5">
          <tpl fld="1" item="20"/>
          <tpl fld="4" item="172"/>
          <tpl fld="2" item="1"/>
          <tpl fld="7" item="0"/>
          <tpl hier="51" item="4294967295"/>
        </tpls>
      </n>
      <m in="0" fc="00404040">
        <tpls c="5">
          <tpl fld="15" item="0"/>
          <tpl fld="4" item="124"/>
          <tpl fld="2" item="1"/>
          <tpl fld="7" item="1"/>
          <tpl hier="51" item="4294967295"/>
        </tpls>
      </m>
      <n v="0.32856572512564286" in="2" bc="00B4F0FF" fc="00008000">
        <tpls c="5">
          <tpl fld="1" item="9"/>
          <tpl fld="4" item="63"/>
          <tpl fld="2" item="1"/>
          <tpl fld="7" item="0"/>
          <tpl hier="51" item="4294967295"/>
        </tpls>
      </n>
      <n v="0.16219300051059038" in="2" bc="00B4F0FF" fc="00008000">
        <tpls c="5">
          <tpl fld="1" item="8"/>
          <tpl fld="13" item="26"/>
          <tpl fld="2" item="1"/>
          <tpl fld="7" item="0"/>
          <tpl hier="51" item="4294967295"/>
        </tpls>
      </n>
      <n v="87249705" in="0" bc="00B4F0FF" fc="00008000">
        <tpls c="5">
          <tpl fld="1" item="4"/>
          <tpl fld="13" item="6"/>
          <tpl fld="2" item="1"/>
          <tpl fld="7" item="0"/>
          <tpl hier="51" item="4294967295"/>
        </tpls>
      </n>
      <n v="0.53259064935394085" in="2" bc="00B4F0FF" fc="00008000">
        <tpls c="5">
          <tpl fld="1" item="8"/>
          <tpl fld="4" item="171"/>
          <tpl fld="2" item="1"/>
          <tpl fld="7" item="0"/>
          <tpl hier="51" item="4294967295"/>
        </tpls>
      </n>
      <n v="0.32714951706188994" in="2" bc="00B4F0FF" fc="00008000">
        <tpls c="5">
          <tpl fld="1" item="9"/>
          <tpl fld="4" item="169"/>
          <tpl fld="2" item="1"/>
          <tpl fld="7" item="0"/>
          <tpl hier="51" item="4294967295"/>
        </tpls>
      </n>
      <n v="41000" in="0" fc="00008000">
        <tpls c="5">
          <tpl fld="9" item="0"/>
          <tpl fld="13" item="13"/>
          <tpl fld="2" item="1"/>
          <tpl fld="7" item="1"/>
          <tpl hier="51" item="4294967295"/>
        </tpls>
      </n>
      <n v="3077646" in="0" bc="00B4F0FF" fc="00008000">
        <tpls c="5">
          <tpl fld="1" item="13"/>
          <tpl fld="13" item="13"/>
          <tpl fld="2" item="1"/>
          <tpl fld="7" item="1"/>
          <tpl hier="51" item="4294967295"/>
        </tpls>
      </n>
      <m in="0" fc="00404040">
        <tpls c="5">
          <tpl fld="9" item="2"/>
          <tpl fld="4" item="122"/>
          <tpl fld="2" item="1"/>
          <tpl fld="7" item="0"/>
          <tpl hier="51" item="4294967295"/>
        </tpls>
      </m>
      <m in="0" fc="00404040">
        <tpls c="5">
          <tpl fld="15" item="0"/>
          <tpl fld="13" item="6"/>
          <tpl fld="2" item="1"/>
          <tpl fld="7" item="1"/>
          <tpl hier="51" item="4294967295"/>
        </tpls>
      </m>
      <n v="716059012" in="0" bc="00B4F0FF" fc="00008000">
        <tpls c="5">
          <tpl fld="1" item="5"/>
          <tpl fld="4" item="82"/>
          <tpl fld="2" item="1"/>
          <tpl fld="7" item="0"/>
          <tpl hier="51" item="4294967295"/>
        </tpls>
      </n>
      <n v="30.890343000000001" in="3" bc="00B4F0FF" fc="00008000">
        <tpls c="6">
          <tpl fld="1" item="3"/>
          <tpl fld="4" item="15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105"/>
          <tpl fld="2" item="1"/>
          <tpl fld="7" item="0"/>
          <tpl hier="51" item="4294967295"/>
        </tpls>
      </m>
      <n v="79330685.159999996" in="0" bc="00B4F0FF" fc="00008000">
        <tpls c="5">
          <tpl fld="1" item="20"/>
          <tpl fld="4" item="105"/>
          <tpl fld="2" item="1"/>
          <tpl fld="7" item="0"/>
          <tpl hier="51" item="4294967295"/>
        </tpls>
      </n>
      <n v="2.994378120974989E-2" bc="00B4F0FF" fc="00008000">
        <tpls c="5">
          <tpl fld="1" item="26"/>
          <tpl fld="4" item="75"/>
          <tpl fld="2" item="1"/>
          <tpl fld="7" item="0"/>
          <tpl hier="51" item="4294967295"/>
        </tpls>
      </n>
      <n v="-20483000" in="0" fc="00000080">
        <tpls c="5">
          <tpl fld="9" item="0"/>
          <tpl fld="6" item="13"/>
          <tpl fld="2" item="1"/>
          <tpl fld="7" item="1"/>
          <tpl hier="51" item="4294967295"/>
        </tpls>
      </n>
      <m in="0" fc="00404040">
        <tpls c="5">
          <tpl fld="15" item="0"/>
          <tpl fld="4" item="116"/>
          <tpl fld="2" item="1"/>
          <tpl fld="7" item="1"/>
          <tpl hier="51" item="4294967295"/>
        </tpls>
      </m>
      <n v="16271957" in="0" bc="00B4F0FF" fc="00008000">
        <tpls c="5">
          <tpl fld="1" item="4"/>
          <tpl fld="4" item="167"/>
          <tpl fld="2" item="1"/>
          <tpl fld="7" item="0"/>
          <tpl hier="51" item="4294967295"/>
        </tpls>
      </n>
      <n v="32246623" in="0" bc="00B4F0FF" fc="00008000">
        <tpls c="5">
          <tpl fld="1" item="5"/>
          <tpl fld="4" item="167"/>
          <tpl fld="2" item="1"/>
          <tpl fld="7" item="0"/>
          <tpl hier="51" item="4294967295"/>
        </tpls>
      </n>
      <n v="2.2445498676640665E-2" bc="00B4F0FF" fc="00008000">
        <tpls c="5">
          <tpl fld="1" item="26"/>
          <tpl fld="4" item="135"/>
          <tpl fld="2" item="1"/>
          <tpl fld="7" item="0"/>
          <tpl hier="51" item="4294967295"/>
        </tpls>
      </n>
      <n v="0.50391804559542064" in="2" bc="00B4F0FF" fc="00008000">
        <tpls c="5">
          <tpl fld="1" item="9"/>
          <tpl fld="4" item="56"/>
          <tpl fld="2" item="1"/>
          <tpl fld="7" item="0"/>
          <tpl hier="51" item="4294967295"/>
        </tpls>
      </n>
      <n v="1.3112416739839155E-2" in="1" bc="00B4F0FF" fc="00008000">
        <tpls c="5">
          <tpl fld="1" item="24"/>
          <tpl fld="4" item="35"/>
          <tpl fld="2" item="1"/>
          <tpl fld="7" item="0"/>
          <tpl hier="51" item="4294967295"/>
        </tpls>
      </n>
      <n v="0.65075513208269764" in="2" bc="00B4F0FF" fc="00008000">
        <tpls c="5">
          <tpl fld="1" item="8"/>
          <tpl fld="4" item="102"/>
          <tpl fld="2" item="1"/>
          <tpl fld="7" item="0"/>
          <tpl hier="51" item="4294967295"/>
        </tpls>
      </n>
      <m in="0" fc="00404040">
        <tpls c="5">
          <tpl fld="9" item="1"/>
          <tpl fld="4" item="124"/>
          <tpl fld="2" item="1"/>
          <tpl fld="7" item="0"/>
          <tpl hier="51" item="4294967295"/>
        </tpls>
      </m>
      <n v="15999872.210000001" in="0" bc="00B4F0FF" fc="00008000">
        <tpls c="5">
          <tpl fld="1" item="20"/>
          <tpl fld="4" item="124"/>
          <tpl fld="2" item="1"/>
          <tpl fld="7" item="0"/>
          <tpl hier="51" item="4294967295"/>
        </tpls>
      </n>
      <m in="0" fc="00404040">
        <tpls c="5">
          <tpl fld="15" item="0"/>
          <tpl fld="4" item="89"/>
          <tpl fld="2" item="1"/>
          <tpl fld="7" item="1"/>
          <tpl hier="51" item="4294967295"/>
        </tpls>
      </m>
      <n v="2415867" in="0" bc="00B4F0FF" fc="00008000">
        <tpls c="5">
          <tpl fld="1" item="13"/>
          <tpl fld="4" item="89"/>
          <tpl fld="2" item="1"/>
          <tpl fld="7" item="1"/>
          <tpl hier="51" item="4294967295"/>
        </tpls>
      </n>
      <n v="0.35954989810084104" in="2" bc="00B4F0FF" fc="00008000">
        <tpls c="5">
          <tpl fld="1" item="8"/>
          <tpl fld="4" item="127"/>
          <tpl fld="2" item="1"/>
          <tpl fld="7" item="0"/>
          <tpl hier="51" item="4294967295"/>
        </tpls>
      </n>
      <n v="72081761" in="0" bc="00B4F0FF" fc="00008000">
        <tpls c="5">
          <tpl fld="1" item="4"/>
          <tpl fld="4" item="98"/>
          <tpl fld="2" item="1"/>
          <tpl fld="7" item="0"/>
          <tpl hier="51" item="4294967295"/>
        </tpls>
      </n>
      <n v="33693.366458999997" in="3" bc="00B4F0FF" fc="00008000">
        <tpls c="6">
          <tpl fld="1" item="3"/>
          <tpl fld="5" item="2"/>
          <tpl fld="2" item="1"/>
          <tpl fld="23" item="0"/>
          <tpl fld="7" item="0"/>
          <tpl hier="51" item="4294967295"/>
        </tpls>
      </n>
      <n v="0.70972452244988116" in="0" bc="00B4F0FF" fc="00008000">
        <tpls c="5">
          <tpl fld="1" item="7"/>
          <tpl fld="13" item="26"/>
          <tpl fld="2" item="1"/>
          <tpl fld="7" item="0"/>
          <tpl hier="51" item="4294967295"/>
        </tpls>
      </n>
      <n v="126161465" in="0" bc="00B4F0FF" fc="00008000">
        <tpls c="5">
          <tpl fld="1" item="5"/>
          <tpl fld="4" item="78"/>
          <tpl fld="2" item="1"/>
          <tpl fld="7" item="0"/>
          <tpl hier="51" item="4294967295"/>
        </tpls>
      </n>
      <n v="2.194232670150455E-2" in="1" bc="00B4F0FF" fc="00008000">
        <tpls c="5">
          <tpl fld="1" item="24"/>
          <tpl fld="4" item="32"/>
          <tpl fld="2" item="1"/>
          <tpl fld="7" item="0"/>
          <tpl hier="51" item="4294967295"/>
        </tpls>
      </n>
      <n v="83339563" in="0" bc="00B4F0FF" fc="00008000">
        <tpls c="5">
          <tpl fld="1" item="4"/>
          <tpl fld="4" item="10"/>
          <tpl fld="2" item="1"/>
          <tpl fld="7" item="0"/>
          <tpl hier="51" item="4294967295"/>
        </tpls>
      </n>
      <n v="768081" in="0" bc="00B4F0FF" fc="00008000">
        <tpls c="5">
          <tpl fld="1" item="19"/>
          <tpl fld="4" item="66"/>
          <tpl fld="2" item="1"/>
          <tpl fld="7" item="1"/>
          <tpl hier="51" item="4294967295"/>
        </tpls>
      </n>
      <n v="543223444" in="0" bc="00B4F0FF" fc="00008000">
        <tpls c="5">
          <tpl fld="1" item="4"/>
          <tpl fld="4" item="66"/>
          <tpl fld="2" item="1"/>
          <tpl fld="7" item="1"/>
          <tpl hier="51" item="4294967295"/>
        </tpls>
      </n>
      <m in="0" fc="00404040">
        <tpls c="5">
          <tpl fld="9" item="2"/>
          <tpl fld="4" item="65"/>
          <tpl fld="2" item="1"/>
          <tpl fld="7" item="0"/>
          <tpl hier="51" item="4294967295"/>
        </tpls>
      </m>
      <n v="1.8820336765824477E-2" in="1" bc="00B4F0FF" fc="00008000">
        <tpls c="5">
          <tpl fld="1" item="24"/>
          <tpl fld="4" item="5"/>
          <tpl fld="2" item="1"/>
          <tpl fld="7" item="0"/>
          <tpl hier="51" item="4294967295"/>
        </tpls>
      </n>
      <n v="0.15319091484524819" in="1" bc="00B4F0FF" fc="00008000">
        <tpls c="5">
          <tpl fld="1" item="21"/>
          <tpl fld="4" item="159"/>
          <tpl fld="2" item="1"/>
          <tpl fld="7" item="0"/>
          <tpl hier="51" item="4294967295"/>
        </tpls>
      </n>
      <n v="46.085729999999998" in="3" bc="00B4F0FF" fc="00008000">
        <tpls c="6">
          <tpl fld="1" item="3"/>
          <tpl fld="4" item="52"/>
          <tpl fld="2" item="1"/>
          <tpl fld="23" item="0"/>
          <tpl fld="7" item="0"/>
          <tpl hier="51" item="4294967295"/>
        </tpls>
      </n>
      <n v="-12553" in="0" bc="00B4F0FF" fc="00000080">
        <tpls c="5">
          <tpl fld="1" item="19"/>
          <tpl fld="4" item="80"/>
          <tpl fld="2" item="1"/>
          <tpl fld="7" item="1"/>
          <tpl hier="51" item="4294967295"/>
        </tpls>
      </n>
      <n v="76322471" in="0" bc="00B4F0FF" fc="00008000">
        <tpls c="5">
          <tpl fld="1" item="4"/>
          <tpl fld="4" item="80"/>
          <tpl fld="2" item="1"/>
          <tpl fld="7" item="1"/>
          <tpl hier="51" item="4294967295"/>
        </tpls>
      </n>
      <n v="96069805" in="0" bc="00B4F0FF" fc="00008000">
        <tpls c="5">
          <tpl fld="1" item="5"/>
          <tpl fld="4" item="97"/>
          <tpl fld="2" item="1"/>
          <tpl fld="7" item="0"/>
          <tpl hier="51" item="4294967295"/>
        </tpls>
      </n>
      <m in="0" fc="00404040">
        <tpls c="5">
          <tpl fld="9" item="1"/>
          <tpl fld="4" item="123"/>
          <tpl fld="2" item="1"/>
          <tpl fld="7" item="0"/>
          <tpl hier="51" item="4294967295"/>
        </tpls>
      </m>
      <n v="0.64151007444825625" in="2" bc="00B4F0FF" fc="00008000">
        <tpls c="5">
          <tpl fld="1" item="8"/>
          <tpl fld="4" item="69"/>
          <tpl fld="2" item="1"/>
          <tpl fld="7" item="0"/>
          <tpl hier="51" item="4294967295"/>
        </tpls>
      </n>
      <n v="45924777" in="0" bc="00B4F0FF" fc="00008000">
        <tpls c="5">
          <tpl fld="1" item="4"/>
          <tpl fld="13" item="15"/>
          <tpl fld="2" item="1"/>
          <tpl fld="7" item="0"/>
          <tpl hier="51" item="4294967295"/>
        </tpls>
      </n>
      <n v="0.61113387687535237" in="2" bc="00B4F0FF" fc="00008000">
        <tpls c="5">
          <tpl fld="1" item="9"/>
          <tpl fld="4" item="160"/>
          <tpl fld="2" item="1"/>
          <tpl fld="7" item="0"/>
          <tpl hier="51" item="4294967295"/>
        </tpls>
      </n>
      <n v="52675551" in="0" bc="00B4F0FF" fc="00008000">
        <tpls c="5">
          <tpl fld="1" item="4"/>
          <tpl fld="4" item="37"/>
          <tpl fld="2" item="1"/>
          <tpl fld="7" item="0"/>
          <tpl hier="51" item="4294967295"/>
        </tpls>
      </n>
      <n v="47122584" in="0" bc="00B4F0FF" fc="00008000">
        <tpls c="5">
          <tpl fld="1" item="5"/>
          <tpl fld="4" item="37"/>
          <tpl fld="2" item="1"/>
          <tpl fld="7" item="0"/>
          <tpl hier="51" item="4294967295"/>
        </tpls>
      </n>
      <m in="0" fc="00404040">
        <tpls c="5">
          <tpl fld="9" item="0"/>
          <tpl fld="4" item="81"/>
          <tpl fld="2" item="1"/>
          <tpl fld="7" item="1"/>
          <tpl hier="51" item="4294967295"/>
        </tpls>
      </m>
      <n v="0.12076004594786686" in="1" bc="00B4F0FF" fc="00008000">
        <tpls c="5">
          <tpl fld="1" item="21"/>
          <tpl fld="4" item="72"/>
          <tpl fld="2" item="1"/>
          <tpl fld="7" item="0"/>
          <tpl hier="51" item="4294967295"/>
        </tpls>
      </n>
      <m in="0" fc="00404040">
        <tpls c="5">
          <tpl fld="9" item="0"/>
          <tpl fld="4" item="38"/>
          <tpl fld="2" item="1"/>
          <tpl fld="7" item="1"/>
          <tpl hier="51" item="4294967295"/>
        </tpls>
      </m>
      <n v="0.12085315666341531" in="2" bc="00B4F0FF" fc="00008000">
        <tpls c="5">
          <tpl fld="1" item="8"/>
          <tpl fld="13" item="14"/>
          <tpl fld="2" item="1"/>
          <tpl fld="7" item="0"/>
          <tpl hier="51" item="4294967295"/>
        </tpls>
      </n>
      <n v="0.40402265676952004" in="0" bc="00B4F0FF" fc="00008000">
        <tpls c="5">
          <tpl fld="1" item="7"/>
          <tpl fld="4" item="39"/>
          <tpl fld="2" item="1"/>
          <tpl fld="7" item="0"/>
          <tpl hier="51" item="4294967295"/>
        </tpls>
      </n>
      <n v="0.20978344350954284" bc="00B4F0FF" fc="00008000">
        <tpls c="5">
          <tpl fld="1" item="27"/>
          <tpl fld="4" item="73"/>
          <tpl fld="2" item="1"/>
          <tpl fld="7" item="0"/>
          <tpl hier="51" item="4294967295"/>
        </tpls>
      </n>
      <n v="83951986" in="0" bc="00B4F0FF" fc="00008000">
        <tpls c="5">
          <tpl fld="1" item="5"/>
          <tpl fld="13" item="7"/>
          <tpl fld="2" item="1"/>
          <tpl fld="7" item="0"/>
          <tpl hier="51" item="4294967295"/>
        </tpls>
      </n>
      <n v="0.22175675182042781" bc="00B4F0FF" fc="00008000">
        <tpls c="5">
          <tpl fld="1" item="22"/>
          <tpl fld="4" item="103"/>
          <tpl fld="2" item="1"/>
          <tpl fld="7" item="0"/>
          <tpl hier="51" item="4294967295"/>
        </tpls>
      </n>
      <n v="-62810" in="0" bc="00B4F0FF" fc="00000080">
        <tpls c="5">
          <tpl fld="1" item="19"/>
          <tpl fld="4" item="2"/>
          <tpl fld="2" item="1"/>
          <tpl fld="7" item="1"/>
          <tpl hier="51" item="4294967295"/>
        </tpls>
      </n>
      <n v="124105763" in="0" bc="00B4F0FF" fc="00008000">
        <tpls c="5">
          <tpl fld="1" item="4"/>
          <tpl fld="4" item="2"/>
          <tpl fld="2" item="1"/>
          <tpl fld="7" item="1"/>
          <tpl hier="51" item="4294967295"/>
        </tpls>
      </n>
      <n v="107089" in="0" bc="00B4F0FF" fc="00008000">
        <tpls c="5">
          <tpl fld="1" item="19"/>
          <tpl fld="4" item="42"/>
          <tpl fld="2" item="1"/>
          <tpl fld="7" item="1"/>
          <tpl hier="51" item="4294967295"/>
        </tpls>
      </n>
      <n v="139505309" in="0" bc="00B4F0FF" fc="00008000">
        <tpls c="5">
          <tpl fld="1" item="4"/>
          <tpl fld="4" item="42"/>
          <tpl fld="2" item="1"/>
          <tpl fld="7" item="1"/>
          <tpl hier="51" item="4294967295"/>
        </tpls>
      </n>
      <n v="164323" in="0" bc="00B4F0FF" fc="00008000">
        <tpls c="5">
          <tpl fld="1" item="19"/>
          <tpl fld="4" item="10"/>
          <tpl fld="2" item="1"/>
          <tpl fld="7" item="1"/>
          <tpl hier="51" item="4294967295"/>
        </tpls>
      </n>
      <n v="83339563" in="0" bc="00B4F0FF" fc="00008000">
        <tpls c="5">
          <tpl fld="1" item="4"/>
          <tpl fld="4" item="10"/>
          <tpl fld="2" item="1"/>
          <tpl fld="7" item="1"/>
          <tpl hier="51" item="4294967295"/>
        </tpls>
      </n>
      <n v="0.46207852664162907" in="2" bc="00B4F0FF" fc="00008000">
        <tpls c="5">
          <tpl fld="1" item="8"/>
          <tpl fld="4" item="40"/>
          <tpl fld="2" item="1"/>
          <tpl fld="7" item="0"/>
          <tpl hier="51" item="4294967295"/>
        </tpls>
      </n>
      <n v="44457" in="0" bc="00B4F0FF" fc="00008000">
        <tpls c="5">
          <tpl fld="1" item="19"/>
          <tpl fld="4" item="20"/>
          <tpl fld="2" item="1"/>
          <tpl fld="7" item="1"/>
          <tpl hier="51" item="4294967295"/>
        </tpls>
      </n>
      <n v="96248728" in="0" bc="00B4F0FF" fc="00008000">
        <tpls c="5">
          <tpl fld="1" item="4"/>
          <tpl fld="4" item="20"/>
          <tpl fld="2" item="1"/>
          <tpl fld="7" item="1"/>
          <tpl hier="51" item="4294967295"/>
        </tpls>
      </n>
      <m in="0" fc="00404040">
        <tpls c="5">
          <tpl fld="15" item="0"/>
          <tpl fld="4" item="83"/>
          <tpl fld="2" item="1"/>
          <tpl fld="7" item="1"/>
          <tpl hier="51" item="4294967295"/>
        </tpls>
      </m>
      <n v="0.34726663588887807" bc="00B4F0FF" fc="00008000">
        <tpls c="5">
          <tpl fld="1" item="22"/>
          <tpl fld="4" item="22"/>
          <tpl fld="2" item="1"/>
          <tpl fld="7" item="0"/>
          <tpl hier="51" item="4294967295"/>
        </tpls>
      </n>
      <n v="0.15250497347488251" bc="00B4F0FF" fc="00008000">
        <tpls c="5">
          <tpl fld="1" item="27"/>
          <tpl fld="4" item="94"/>
          <tpl fld="2" item="1"/>
          <tpl fld="7" item="0"/>
          <tpl hier="51" item="4294967295"/>
        </tpls>
      </n>
      <m in="0" fc="00404040">
        <tpls c="5">
          <tpl fld="9" item="2"/>
          <tpl fld="4" item="84"/>
          <tpl fld="2" item="1"/>
          <tpl fld="7" item="0"/>
          <tpl hier="51" item="4294967295"/>
        </tpls>
      </m>
      <n v="0.48189370186772096" in="0" bc="00B4F0FF" fc="00008000">
        <tpls c="5">
          <tpl fld="1" item="7"/>
          <tpl fld="6" item="5"/>
          <tpl fld="2" item="1"/>
          <tpl fld="7" item="0"/>
          <tpl hier="51" item="4294967295"/>
        </tpls>
      </n>
      <n v="40210850" in="0" bc="00B4F0FF" fc="00008000">
        <tpls c="5">
          <tpl fld="1" item="5"/>
          <tpl fld="4" item="112"/>
          <tpl fld="2" item="1"/>
          <tpl fld="7" item="0"/>
          <tpl hier="51" item="4294967295"/>
        </tpls>
      </n>
      <n v="65165331" in="0" bc="00B4F0FF" fc="00008000">
        <tpls c="5">
          <tpl fld="1" item="4"/>
          <tpl fld="4" item="157"/>
          <tpl fld="2" item="1"/>
          <tpl fld="7" item="0"/>
          <tpl hier="51" item="4294967295"/>
        </tpls>
      </n>
      <n v="0.32204968473472606" bc="00B4F0FF" fc="00008000">
        <tpls c="5">
          <tpl fld="1" item="22"/>
          <tpl fld="4" item="141"/>
          <tpl fld="2" item="1"/>
          <tpl fld="7" item="0"/>
          <tpl hier="51" item="4294967295"/>
        </tpls>
      </n>
      <n v="0.21564295902379582" bc="00B4F0FF" fc="00008000">
        <tpls c="5">
          <tpl fld="1" item="22"/>
          <tpl fld="4" item="72"/>
          <tpl fld="2" item="1"/>
          <tpl fld="7" item="0"/>
          <tpl hier="51" item="4294967295"/>
        </tpls>
      </n>
      <n v="0.20365529067370192" bc="00B4F0FF" fc="00008000">
        <tpls c="5">
          <tpl fld="1" item="22"/>
          <tpl fld="4" item="35"/>
          <tpl fld="2" item="1"/>
          <tpl fld="7" item="0"/>
          <tpl hier="51" item="4294967295"/>
        </tpls>
      </n>
      <n v="0.21434639291205274" bc="00B4F0FF" fc="00008000">
        <tpls c="5">
          <tpl fld="1" item="22"/>
          <tpl fld="4" item="101"/>
          <tpl fld="2" item="1"/>
          <tpl fld="7" item="0"/>
          <tpl hier="51" item="4294967295"/>
        </tpls>
      </n>
      <n v="0.52542328145405648" bc="00B4F0FF" fc="00008000">
        <tpls c="5">
          <tpl fld="1" item="22"/>
          <tpl fld="6" item="11"/>
          <tpl fld="2" item="1"/>
          <tpl fld="7" item="0"/>
          <tpl hier="51" item="4294967295"/>
        </tpls>
      </n>
      <m in="0" fc="00404040">
        <tpls c="5">
          <tpl fld="9" item="0"/>
          <tpl fld="4" item="104"/>
          <tpl fld="2" item="1"/>
          <tpl fld="7" item="1"/>
          <tpl hier="51" item="4294967295"/>
        </tpls>
      </m>
      <n v="43.260587999999998" in="3" bc="00B4F0FF" fc="00008000">
        <tpls c="6">
          <tpl fld="1" item="3"/>
          <tpl fld="4" item="129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35"/>
          <tpl fld="2" item="1"/>
          <tpl fld="7" item="0"/>
          <tpl hier="51" item="4294967295"/>
        </tpls>
      </m>
      <n v="21844762.649999999" in="0" bc="00B4F0FF" fc="00008000">
        <tpls c="5">
          <tpl fld="1" item="20"/>
          <tpl fld="4" item="135"/>
          <tpl fld="2" item="1"/>
          <tpl fld="7" item="0"/>
          <tpl hier="51" item="4294967295"/>
        </tpls>
      </n>
      <n v="0.42318427921367946" in="0" bc="00B4F0FF" fc="00008000">
        <tpls c="5">
          <tpl fld="1" item="7"/>
          <tpl fld="4" item="130"/>
          <tpl fld="2" item="1"/>
          <tpl fld="7" item="0"/>
          <tpl hier="51" item="4294967295"/>
        </tpls>
      </n>
      <n v="-4010" in="0" bc="00B4F0FF" fc="00000080">
        <tpls c="5">
          <tpl fld="1" item="19"/>
          <tpl fld="4" item="173"/>
          <tpl fld="2" item="1"/>
          <tpl fld="7" item="1"/>
          <tpl hier="51" item="4294967295"/>
        </tpls>
      </n>
      <n v="20951559" in="0" bc="00B4F0FF" fc="00008000">
        <tpls c="5">
          <tpl fld="1" item="4"/>
          <tpl fld="4" item="173"/>
          <tpl fld="2" item="1"/>
          <tpl fld="7" item="1"/>
          <tpl hier="51" item="4294967295"/>
        </tpls>
      </n>
      <n v="0.10594604364923196" bc="00B4F0FF" fc="00008000">
        <tpls c="5">
          <tpl fld="1" item="27"/>
          <tpl fld="6" item="6"/>
          <tpl fld="2" item="1"/>
          <tpl fld="7" item="0"/>
          <tpl hier="51" item="4294967295"/>
        </tpls>
      </n>
      <n v="0.18072556340242082" bc="00B4F0FF" fc="00008000">
        <tpls c="5">
          <tpl fld="1" item="27"/>
          <tpl fld="4" item="69"/>
          <tpl fld="2" item="1"/>
          <tpl fld="7" item="0"/>
          <tpl hier="51" item="4294967295"/>
        </tpls>
      </n>
      <n v="0.16939372914612691" bc="00B4F0FF" fc="00008000">
        <tpls c="5">
          <tpl fld="1" item="27"/>
          <tpl fld="4" item="81"/>
          <tpl fld="2" item="1"/>
          <tpl fld="7" item="0"/>
          <tpl hier="51" item="4294967295"/>
        </tpls>
      </n>
      <n v="8.8038443157529969E-2" bc="00B4F0FF" fc="00008000">
        <tpls c="5">
          <tpl fld="1" item="27"/>
          <tpl fld="4" item="105"/>
          <tpl fld="2" item="1"/>
          <tpl fld="7" item="0"/>
          <tpl hier="51" item="4294967295"/>
        </tpls>
      </n>
      <n v="0.13304655896264284" bc="00B4F0FF" fc="00008000">
        <tpls c="5">
          <tpl fld="1" item="27"/>
          <tpl fld="4" item="143"/>
          <tpl fld="2" item="1"/>
          <tpl fld="7" item="0"/>
          <tpl hier="51" item="4294967295"/>
        </tpls>
      </n>
      <n v="0.15294395868875002" bc="00B4F0FF" fc="00008000">
        <tpls c="5">
          <tpl fld="1" item="27"/>
          <tpl fld="4" item="70"/>
          <tpl fld="2" item="1"/>
          <tpl fld="7" item="0"/>
          <tpl hier="51" item="4294967295"/>
        </tpls>
      </n>
      <n v="0.11828549442561453" bc="00B4F0FF" fc="00008000">
        <tpls c="5">
          <tpl fld="1" item="27"/>
          <tpl fld="13" item="7"/>
          <tpl fld="2" item="1"/>
          <tpl fld="7" item="0"/>
          <tpl hier="51" item="4294967295"/>
        </tpls>
      </n>
      <n v="121215" in="0" bc="00B4F0FF" fc="00008000">
        <tpls c="5">
          <tpl fld="1" item="19"/>
          <tpl fld="4" item="113"/>
          <tpl fld="2" item="1"/>
          <tpl fld="7" item="1"/>
          <tpl hier="51" item="4294967295"/>
        </tpls>
      </n>
      <n v="41979786" in="0" bc="00B4F0FF" fc="00008000">
        <tpls c="5">
          <tpl fld="1" item="4"/>
          <tpl fld="4" item="113"/>
          <tpl fld="2" item="1"/>
          <tpl fld="7" item="1"/>
          <tpl hier="51" item="4294967295"/>
        </tpls>
      </n>
      <m in="0" fc="00404040">
        <tpls c="5">
          <tpl fld="9" item="1"/>
          <tpl fld="13" item="21"/>
          <tpl fld="2" item="1"/>
          <tpl fld="7" item="0"/>
          <tpl hier="51" item="4294967295"/>
        </tpls>
      </m>
      <n v="0.12995149588211385" in="1" bc="00B4F0FF" fc="00008000">
        <tpls c="5">
          <tpl fld="1" item="21"/>
          <tpl fld="4" item="165"/>
          <tpl fld="2" item="1"/>
          <tpl fld="7" item="0"/>
          <tpl hier="51" item="4294967295"/>
        </tpls>
      </n>
      <n v="0.39076530390238978" in="0" bc="00B4F0FF" fc="00008000">
        <tpls c="5">
          <tpl fld="1" item="7"/>
          <tpl fld="4" item="136"/>
          <tpl fld="2" item="1"/>
          <tpl fld="7" item="0"/>
          <tpl hier="51" item="4294967295"/>
        </tpls>
      </n>
      <n v="1.9126536147968626E-2" in="1" bc="00B4F0FF" fc="00008000">
        <tpls c="5">
          <tpl fld="1" item="24"/>
          <tpl fld="4" item="119"/>
          <tpl fld="2" item="1"/>
          <tpl fld="7" item="0"/>
          <tpl hier="51" item="4294967295"/>
        </tpls>
      </n>
      <n v="0.52708606086515086" in="0" bc="00B4F0FF" fc="00008000">
        <tpls c="5">
          <tpl fld="1" item="7"/>
          <tpl fld="4" item="170"/>
          <tpl fld="2" item="1"/>
          <tpl fld="7" item="0"/>
          <tpl hier="51" item="4294967295"/>
        </tpls>
      </n>
      <n v="-20000" in="0" fc="00000080">
        <tpls c="5">
          <tpl fld="9" item="1"/>
          <tpl fld="13" item="28"/>
          <tpl fld="2" item="1"/>
          <tpl fld="7" item="0"/>
          <tpl hier="51" item="4294967295"/>
        </tpls>
      </n>
      <n v="51.383772999999998" in="3" bc="00B4F0FF" fc="00008000">
        <tpls c="6">
          <tpl fld="1" item="3"/>
          <tpl fld="13" item="28"/>
          <tpl fld="2" item="1"/>
          <tpl fld="23" item="0"/>
          <tpl fld="7" item="0"/>
          <tpl hier="51" item="4294967295"/>
        </tpls>
      </n>
      <n v="8.3900023877854675E-3" in="1" bc="00B4F0FF" fc="00008000">
        <tpls c="5">
          <tpl fld="1" item="24"/>
          <tpl fld="13" item="32"/>
          <tpl fld="2" item="1"/>
          <tpl fld="7" item="0"/>
          <tpl hier="51" item="4294967295"/>
        </tpls>
      </n>
      <n v="45944912" in="0" bc="00B4F0FF" fc="00008000">
        <tpls c="5">
          <tpl fld="1" item="4"/>
          <tpl fld="13" item="24"/>
          <tpl fld="2" item="1"/>
          <tpl fld="7" item="0"/>
          <tpl hier="51" item="4294967295"/>
        </tpls>
      </n>
      <n v="-18267" in="0" bc="00B4F0FF" fc="00000080">
        <tpls c="5">
          <tpl fld="1" item="19"/>
          <tpl fld="4" item="153"/>
          <tpl fld="2" item="1"/>
          <tpl fld="7" item="1"/>
          <tpl hier="51" item="4294967295"/>
        </tpls>
      </n>
      <n v="27790877" in="0" bc="00B4F0FF" fc="00008000">
        <tpls c="5">
          <tpl fld="1" item="4"/>
          <tpl fld="4" item="153"/>
          <tpl fld="2" item="1"/>
          <tpl fld="7" item="1"/>
          <tpl hier="51" item="4294967295"/>
        </tpls>
      </n>
      <n v="8.1282781000577398E-2" bc="00B4F0FF" fc="00008000">
        <tpls c="5">
          <tpl fld="1" item="27"/>
          <tpl fld="13" item="30"/>
          <tpl fld="2" item="1"/>
          <tpl fld="7" item="0"/>
          <tpl hier="51" item="4294967295"/>
        </tpls>
      </n>
      <n v="0.16208828566036576" in="2" bc="00B4F0FF" fc="00008000">
        <tpls c="5">
          <tpl fld="1" item="9"/>
          <tpl fld="13" item="30"/>
          <tpl fld="2" item="1"/>
          <tpl fld="7" item="0"/>
          <tpl hier="51" item="4294967295"/>
        </tpls>
      </n>
      <n v="0.59676600550089898" in="2" bc="00B4F0FF" fc="00008000">
        <tpls c="5">
          <tpl fld="1" item="8"/>
          <tpl fld="4" item="138"/>
          <tpl fld="2" item="1"/>
          <tpl fld="7" item="0"/>
          <tpl hier="51" item="4294967295"/>
        </tpls>
      </n>
      <m in="0" fc="00404040">
        <tpls c="5">
          <tpl fld="9" item="0"/>
          <tpl fld="13" item="29"/>
          <tpl fld="2" item="1"/>
          <tpl fld="7" item="1"/>
          <tpl hier="51" item="4294967295"/>
        </tpls>
      </m>
      <n v="1617019" in="0" bc="00B4F0FF" fc="00008000">
        <tpls c="5">
          <tpl fld="1" item="13"/>
          <tpl fld="13" item="29"/>
          <tpl fld="2" item="1"/>
          <tpl fld="7" item="1"/>
          <tpl hier="51" item="4294967295"/>
        </tpls>
      </n>
      <n v="93395385" in="0" bc="00B4F0FF" fc="00008000">
        <tpls c="5">
          <tpl fld="1" item="4"/>
          <tpl fld="13" item="23"/>
          <tpl fld="2" item="1"/>
          <tpl fld="7" item="0"/>
          <tpl hier="51" item="4294967295"/>
        </tpls>
      </n>
      <n v="100034150" in="0" bc="00B4F0FF" fc="00008000">
        <tpls c="5">
          <tpl fld="1" item="5"/>
          <tpl fld="13" item="23"/>
          <tpl fld="2" item="1"/>
          <tpl fld="7" item="0"/>
          <tpl hier="51" item="4294967295"/>
        </tpls>
      </n>
      <n v="16195788" in="0" bc="00B4F0FF" fc="00008000">
        <tpls c="5">
          <tpl fld="1" item="4"/>
          <tpl fld="4" item="28"/>
          <tpl fld="2" item="1"/>
          <tpl fld="7" item="0"/>
          <tpl hier="51" item="4294967295"/>
        </tpls>
      </n>
      <n v="227340993" in="0" bc="00B4F0FF" fc="00008000">
        <tpls c="5">
          <tpl fld="1" item="4"/>
          <tpl fld="4" item="75"/>
          <tpl fld="2" item="1"/>
          <tpl fld="7" item="0"/>
          <tpl hier="51" item="4294967295"/>
        </tpls>
      </n>
      <n v="46411247" in="0" bc="00B4F0FF" fc="00008000">
        <tpls c="5">
          <tpl fld="1" item="4"/>
          <tpl fld="4" item="90"/>
          <tpl fld="2" item="1"/>
          <tpl fld="7" item="0"/>
          <tpl hier="51" item="4294967295"/>
        </tpls>
      </n>
      <n v="43173087" in="0" bc="00B4F0FF" fc="00008000">
        <tpls c="5">
          <tpl fld="1" item="5"/>
          <tpl fld="4" item="90"/>
          <tpl fld="2" item="1"/>
          <tpl fld="7" item="0"/>
          <tpl hier="51" item="4294967295"/>
        </tpls>
      </n>
      <n v="92863669" in="0" bc="00B4F0FF" fc="00008000">
        <tpls c="5">
          <tpl fld="1" item="4"/>
          <tpl fld="4" item="103"/>
          <tpl fld="2" item="1"/>
          <tpl fld="7" item="0"/>
          <tpl hier="51" item="4294967295"/>
        </tpls>
      </n>
      <n v="0.42100390649321806" in="2" bc="00B4F0FF" fc="00008000">
        <tpls c="5">
          <tpl fld="1" item="9"/>
          <tpl fld="4" item="162"/>
          <tpl fld="2" item="1"/>
          <tpl fld="7" item="0"/>
          <tpl hier="51" item="4294967295"/>
        </tpls>
      </n>
      <n v="1056131919" in="0" bc="00B4F0FF" fc="00008000">
        <tpls c="5">
          <tpl fld="1" item="4"/>
          <tpl fld="4" item="162"/>
          <tpl fld="2" item="1"/>
          <tpl fld="7" item="0"/>
          <tpl hier="51" item="4294967295"/>
        </tpls>
      </n>
      <n v="0.1829533198639969" bc="00B4F0FF" fc="00008000">
        <tpls c="5">
          <tpl fld="1" item="27"/>
          <tpl fld="4" item="154"/>
          <tpl fld="2" item="1"/>
          <tpl fld="7" item="0"/>
          <tpl hier="51" item="4294967295"/>
        </tpls>
      </n>
      <n v="164.94555099999999" in="3" bc="00B4F0FF" fc="00008000">
        <tpls c="6">
          <tpl fld="1" item="3"/>
          <tpl fld="4" item="147"/>
          <tpl fld="2" item="1"/>
          <tpl fld="23" item="0"/>
          <tpl fld="7" item="0"/>
          <tpl hier="51" item="4294967295"/>
        </tpls>
      </n>
      <n v="0.5277539470543916" in="2" bc="00B4F0FF" fc="00008000">
        <tpls c="5">
          <tpl fld="1" item="9"/>
          <tpl fld="4" item="147"/>
          <tpl fld="2" item="1"/>
          <tpl fld="7" item="0"/>
          <tpl hier="51" item="4294967295"/>
        </tpls>
      </n>
      <n v="561693" in="0" bc="00B4F0FF" fc="00008000">
        <tpls c="5">
          <tpl fld="1" item="19"/>
          <tpl fld="4" item="166"/>
          <tpl fld="2" item="1"/>
          <tpl fld="7" item="1"/>
          <tpl hier="51" item="4294967295"/>
        </tpls>
      </n>
      <n v="198519240" in="0" bc="00B4F0FF" fc="00008000">
        <tpls c="5">
          <tpl fld="1" item="4"/>
          <tpl fld="4" item="166"/>
          <tpl fld="2" item="1"/>
          <tpl fld="7" item="1"/>
          <tpl hier="51" item="4294967295"/>
        </tpls>
      </n>
      <n v="0.32578876518738642" in="2" bc="00B4F0FF" fc="00008000">
        <tpls c="5">
          <tpl fld="1" item="8"/>
          <tpl fld="4" item="166"/>
          <tpl fld="2" item="1"/>
          <tpl fld="7" item="0"/>
          <tpl hier="51" item="4294967295"/>
        </tpls>
      </n>
      <n v="1089411768" in="0" bc="00B4F0FF" fc="00008000">
        <tpls c="5">
          <tpl fld="1" item="5"/>
          <tpl fld="4" item="175"/>
          <tpl fld="2" item="1"/>
          <tpl fld="7" item="0"/>
          <tpl hier="51" item="4294967295"/>
        </tpls>
      </n>
      <n v="0.40565929045498467" in="0" bc="00B4F0FF" fc="00008000">
        <tpls c="5">
          <tpl fld="1" item="7"/>
          <tpl fld="4" item="175"/>
          <tpl fld="2" item="1"/>
          <tpl fld="7" item="0"/>
          <tpl hier="51" item="4294967295"/>
        </tpls>
      </n>
      <n v="68590591" in="0" bc="00B4F0FF" fc="00008000">
        <tpls c="5">
          <tpl fld="1" item="4"/>
          <tpl fld="4" item="174"/>
          <tpl fld="2" item="1"/>
          <tpl fld="7" item="0"/>
          <tpl hier="51" item="4294967295"/>
        </tpls>
      </n>
      <n v="58373713" in="0" bc="00B4F0FF" fc="00008000">
        <tpls c="5">
          <tpl fld="1" item="5"/>
          <tpl fld="4" item="174"/>
          <tpl fld="2" item="1"/>
          <tpl fld="7" item="0"/>
          <tpl hier="51" item="4294967295"/>
        </tpls>
      </n>
      <n v="0.16321471111992916" in="1" bc="00B4F0FF" fc="00008000">
        <tpls c="5">
          <tpl fld="1" item="21"/>
          <tpl fld="4" item="26"/>
          <tpl fld="2" item="1"/>
          <tpl fld="7" item="0"/>
          <tpl hier="51" item="4294967295"/>
        </tpls>
      </n>
      <n v="0.15182971852088714" in="1" bc="00B4F0FF" fc="00008000">
        <tpls c="5">
          <tpl fld="1" item="21"/>
          <tpl fld="4" item="101"/>
          <tpl fld="2" item="1"/>
          <tpl fld="7" item="0"/>
          <tpl hier="51" item="4294967295"/>
        </tpls>
      </n>
      <n v="0.11221469200664878" in="1" bc="00B4F0FF" fc="00008000">
        <tpls c="5">
          <tpl fld="1" item="21"/>
          <tpl fld="4" item="119"/>
          <tpl fld="2" item="1"/>
          <tpl fld="7" item="0"/>
          <tpl hier="51" item="4294967295"/>
        </tpls>
      </n>
      <n v="8.6919868278611867E-2" in="1" bc="00B4F0FF" fc="00008000">
        <tpls c="5">
          <tpl fld="1" item="21"/>
          <tpl fld="4" item="155"/>
          <tpl fld="2" item="1"/>
          <tpl fld="7" item="0"/>
          <tpl hier="51" item="4294967295"/>
        </tpls>
      </n>
      <n v="4.7255948133059063E-2" in="1" bc="00B4F0FF" fc="00008000">
        <tpls c="5">
          <tpl fld="1" item="21"/>
          <tpl fld="4" item="34"/>
          <tpl fld="2" item="1"/>
          <tpl fld="7" item="0"/>
          <tpl hier="51" item="4294967295"/>
        </tpls>
      </n>
      <n v="9.2493395112793683E-2" in="1" bc="00B4F0FF" fc="00008000">
        <tpls c="5">
          <tpl fld="1" item="21"/>
          <tpl fld="4" item="44"/>
          <tpl fld="2" item="1"/>
          <tpl fld="7" item="0"/>
          <tpl hier="51" item="4294967295"/>
        </tpls>
      </n>
      <n v="5.6599741807480494E-2" in="1" bc="00B4F0FF" fc="00008000">
        <tpls c="5">
          <tpl fld="1" item="21"/>
          <tpl fld="13" item="31"/>
          <tpl fld="2" item="1"/>
          <tpl fld="7" item="0"/>
          <tpl hier="51" item="4294967295"/>
        </tpls>
      </n>
      <n v="0.15038557865222235" in="1" bc="00B4F0FF" fc="00008000">
        <tpls c="5">
          <tpl fld="1" item="21"/>
          <tpl fld="4" item="40"/>
          <tpl fld="2" item="1"/>
          <tpl fld="7" item="0"/>
          <tpl hier="51" item="4294967295"/>
        </tpls>
      </n>
      <n v="4.1152913754717094E-2" in="1" bc="00B4F0FF" fc="00008000">
        <tpls c="5">
          <tpl fld="1" item="21"/>
          <tpl fld="4" item="38"/>
          <tpl fld="2" item="1"/>
          <tpl fld="7" item="0"/>
          <tpl hier="51" item="4294967295"/>
        </tpls>
      </n>
      <n v="7.5308934600155628E-2" in="1" bc="00B4F0FF" fc="00008000">
        <tpls c="5">
          <tpl fld="1" item="21"/>
          <tpl fld="4" item="125"/>
          <tpl fld="2" item="1"/>
          <tpl fld="7" item="0"/>
          <tpl hier="51" item="4294967295"/>
        </tpls>
      </n>
      <n v="0.10701678124616555" in="1" bc="00B4F0FF" fc="00008000">
        <tpls c="5">
          <tpl fld="1" item="21"/>
          <tpl fld="4" item="124"/>
          <tpl fld="2" item="1"/>
          <tpl fld="7" item="0"/>
          <tpl hier="51" item="4294967295"/>
        </tpls>
      </n>
      <n v="-6.3055991021553057E-2" in="1" bc="00B4F0FF" fc="00000080">
        <tpls c="5">
          <tpl fld="1" item="21"/>
          <tpl fld="4" item="152"/>
          <tpl fld="2" item="1"/>
          <tpl fld="7" item="0"/>
          <tpl hier="51" item="4294967295"/>
        </tpls>
      </n>
      <n v="0.10088553866073138" in="1" bc="00B4F0FF" fc="00008000">
        <tpls c="5">
          <tpl fld="1" item="21"/>
          <tpl fld="4" item="78"/>
          <tpl fld="2" item="1"/>
          <tpl fld="7" item="0"/>
          <tpl hier="51" item="4294967295"/>
        </tpls>
      </n>
      <n v="0.13298477635722514" in="1" bc="00B4F0FF" fc="00008000">
        <tpls c="5">
          <tpl fld="1" item="21"/>
          <tpl fld="4" item="0"/>
          <tpl fld="2" item="1"/>
          <tpl fld="7" item="0"/>
          <tpl hier="51" item="4294967295"/>
        </tpls>
      </n>
      <n v="4.8640842730302079E-2" in="1" bc="00B4F0FF" fc="00008000">
        <tpls c="5">
          <tpl fld="1" item="21"/>
          <tpl fld="13" item="7"/>
          <tpl fld="2" item="1"/>
          <tpl fld="7" item="0"/>
          <tpl hier="51" item="4294967295"/>
        </tpls>
      </n>
      <n v="9.8352723456620383E-2" in="1" bc="00B4F0FF" fc="00008000">
        <tpls c="5">
          <tpl fld="1" item="21"/>
          <tpl fld="4" item="75"/>
          <tpl fld="2" item="1"/>
          <tpl fld="7" item="0"/>
          <tpl hier="51" item="4294967295"/>
        </tpls>
      </n>
      <n v="7.9148860677490829E-2" in="1" bc="00B4F0FF" fc="00008000">
        <tpls c="5">
          <tpl fld="1" item="21"/>
          <tpl fld="4" item="144"/>
          <tpl fld="2" item="1"/>
          <tpl fld="7" item="0"/>
          <tpl hier="51" item="4294967295"/>
        </tpls>
      </n>
      <n v="0.10878070973612375" in="1" bc="00B4F0FF" fc="00008000">
        <tpls c="5">
          <tpl fld="1" item="21"/>
          <tpl fld="4" item="14"/>
          <tpl fld="2" item="1"/>
          <tpl fld="7" item="0"/>
          <tpl hier="51" item="4294967295"/>
        </tpls>
      </n>
      <n v="0.10411867511539316" in="1" bc="00B4F0FF" fc="00008000">
        <tpls c="5">
          <tpl fld="1" item="21"/>
          <tpl fld="13" item="1"/>
          <tpl fld="2" item="1"/>
          <tpl fld="7" item="0"/>
          <tpl hier="51" item="4294967295"/>
        </tpls>
      </n>
      <n v="0.12173963379715295" in="1" bc="00B4F0FF" fc="00008000">
        <tpls c="5">
          <tpl fld="1" item="21"/>
          <tpl fld="4" item="141"/>
          <tpl fld="2" item="1"/>
          <tpl fld="7" item="0"/>
          <tpl hier="51" item="4294967295"/>
        </tpls>
      </n>
      <n v="0.14734360146698564" in="1" bc="00B4F0FF" fc="00008000">
        <tpls c="5">
          <tpl fld="1" item="21"/>
          <tpl fld="4" item="46"/>
          <tpl fld="2" item="1"/>
          <tpl fld="7" item="0"/>
          <tpl hier="51" item="4294967295"/>
        </tpls>
      </n>
      <n v="0.38390004626333968" in="0" bc="00B4F0FF" fc="00008000">
        <tpls c="5">
          <tpl fld="1" item="7"/>
          <tpl fld="4" item="158"/>
          <tpl fld="2" item="1"/>
          <tpl fld="7" item="0"/>
          <tpl hier="51" item="4294967295"/>
        </tpls>
      </n>
      <n v="4030066438.2199993" in="0" bc="00B4F0FF" fc="00008000">
        <tpls c="5">
          <tpl fld="1" item="5"/>
          <tpl fld="8" item="8"/>
          <tpl fld="2" item="1"/>
          <tpl fld="7" item="0"/>
          <tpl hier="51" item="4294967295"/>
        </tpls>
      </n>
      <n v="0.33572818904276025" in="0" bc="00B4F0FF" fc="00008000">
        <tpls c="5">
          <tpl fld="1" item="7"/>
          <tpl fld="4" item="163"/>
          <tpl fld="2" item="1"/>
          <tpl fld="7" item="0"/>
          <tpl hier="51" item="4294967295"/>
        </tpls>
      </n>
      <n v="22415874" in="0" bc="00B4F0FF" fc="00008000">
        <tpls c="5">
          <tpl fld="1" item="4"/>
          <tpl fld="4" item="121"/>
          <tpl fld="2" item="1"/>
          <tpl fld="7" item="0"/>
          <tpl hier="51" item="4294967295"/>
        </tpls>
      </n>
      <m in="0" fc="00404040">
        <tpls c="5">
          <tpl fld="9" item="2"/>
          <tpl fld="4" item="87"/>
          <tpl fld="2" item="1"/>
          <tpl fld="7" item="0"/>
          <tpl hier="51" item="4294967295"/>
        </tpls>
      </m>
      <n v="0.26804117505798769" in="2" bc="00B4F0FF" fc="00008000">
        <tpls c="5">
          <tpl fld="1" item="9"/>
          <tpl fld="4" item="77"/>
          <tpl fld="2" item="1"/>
          <tpl fld="7" item="0"/>
          <tpl hier="51" item="4294967295"/>
        </tpls>
      </n>
      <n v="1099123097" in="0" bc="00B4F0FF" fc="00008000">
        <tpls c="5">
          <tpl fld="1" item="4"/>
          <tpl fld="4" item="40"/>
          <tpl fld="2" item="1"/>
          <tpl fld="7" item="0"/>
          <tpl hier="51" item="4294967295"/>
        </tpls>
      </n>
      <n v="324969" in="0" bc="00B4F0FF" fc="00008000">
        <tpls c="5">
          <tpl fld="1" item="19"/>
          <tpl fld="13" item="11"/>
          <tpl fld="2" item="1"/>
          <tpl fld="7" item="1"/>
          <tpl hier="51" item="4294967295"/>
        </tpls>
      </n>
      <n v="199398747" in="0" bc="00B4F0FF" fc="00008000">
        <tpls c="5">
          <tpl fld="1" item="4"/>
          <tpl fld="13" item="11"/>
          <tpl fld="2" item="1"/>
          <tpl fld="7" item="1"/>
          <tpl hier="51" item="4294967295"/>
        </tpls>
      </n>
      <n v="0.31033635302669199" in="2" bc="00B4F0FF" fc="00008000">
        <tpls c="5">
          <tpl fld="1" item="9"/>
          <tpl fld="13" item="2"/>
          <tpl fld="2" item="1"/>
          <tpl fld="7" item="0"/>
          <tpl hier="51" item="4294967295"/>
        </tpls>
      </n>
      <n v="207269" in="0" bc="00B4F0FF" fc="00008000">
        <tpls c="5">
          <tpl fld="1" item="19"/>
          <tpl fld="4" item="53"/>
          <tpl fld="2" item="1"/>
          <tpl fld="7" item="1"/>
          <tpl hier="51" item="4294967295"/>
        </tpls>
      </n>
      <n v="108989842" in="0" bc="00B4F0FF" fc="00008000">
        <tpls c="5">
          <tpl fld="1" item="4"/>
          <tpl fld="4" item="53"/>
          <tpl fld="2" item="1"/>
          <tpl fld="7" item="1"/>
          <tpl hier="51" item="4294967295"/>
        </tpls>
      </n>
      <n v="595767278" in="0" bc="00B4F0FF" fc="00008000">
        <tpls c="5">
          <tpl fld="1" item="4"/>
          <tpl fld="4" item="105"/>
          <tpl fld="2" item="1"/>
          <tpl fld="7" item="0"/>
          <tpl hier="51" item="4294967295"/>
        </tpls>
      </n>
      <n v="0.26972909877924228" bc="00B4F0FF" fc="00008000">
        <tpls c="5">
          <tpl fld="1" item="22"/>
          <tpl fld="4" item="4"/>
          <tpl fld="2" item="1"/>
          <tpl fld="7" item="0"/>
          <tpl hier="51" item="4294967295"/>
        </tpls>
      </n>
      <n v="0.37852821376171236" bc="00B4F0FF" fc="00008000">
        <tpls c="5">
          <tpl fld="1" item="22"/>
          <tpl fld="4" item="130"/>
          <tpl fld="2" item="1"/>
          <tpl fld="7" item="0"/>
          <tpl hier="51" item="4294967295"/>
        </tpls>
      </n>
      <m in="0" fc="00404040">
        <tpls c="5">
          <tpl fld="9" item="0"/>
          <tpl fld="4" item="117"/>
          <tpl fld="2" item="1"/>
          <tpl fld="7" item="1"/>
          <tpl hier="51" item="4294967295"/>
        </tpls>
      </m>
      <n v="0.32965334835449062" in="2" bc="00B4F0FF" fc="00008000">
        <tpls c="5">
          <tpl fld="1" item="9"/>
          <tpl fld="4" item="112"/>
          <tpl fld="2" item="1"/>
          <tpl fld="7" item="0"/>
          <tpl hier="51" item="4294967295"/>
        </tpls>
      </n>
      <m in="0" fc="00404040">
        <tpls c="5">
          <tpl fld="15" item="0"/>
          <tpl fld="4" item="143"/>
          <tpl fld="2" item="1"/>
          <tpl fld="7" item="1"/>
          <tpl hier="51" item="4294967295"/>
        </tpls>
      </m>
      <n v="367.82111900000001" in="3" bc="00B4F0FF" fc="00008000">
        <tpls c="6">
          <tpl fld="1" item="3"/>
          <tpl fld="6" item="12"/>
          <tpl fld="2" item="1"/>
          <tpl fld="23" item="0"/>
          <tpl fld="7" item="0"/>
          <tpl hier="51" item="4294967295"/>
        </tpls>
      </n>
      <n v="5.2307545884051336E-2" bc="00B4F0FF" fc="00008000">
        <tpls c="5">
          <tpl fld="1" item="27"/>
          <tpl fld="13" item="27"/>
          <tpl fld="2" item="1"/>
          <tpl fld="7" item="0"/>
          <tpl hier="51" item="4294967295"/>
        </tpls>
      </n>
      <n v="6.2510788067950147E-3" in="1" bc="00B4F0FF" fc="00008000">
        <tpls c="5">
          <tpl fld="1" item="24"/>
          <tpl fld="13" item="17"/>
          <tpl fld="2" item="1"/>
          <tpl fld="7" item="0"/>
          <tpl hier="51" item="4294967295"/>
        </tpls>
      </n>
      <n v="7.4647970528960743E-3" in="1" bc="00B4F0FF" fc="00008000">
        <tpls c="5">
          <tpl fld="1" item="24"/>
          <tpl fld="6" item="6"/>
          <tpl fld="2" item="1"/>
          <tpl fld="7" item="0"/>
          <tpl hier="51" item="4294967295"/>
        </tpls>
      </n>
      <n v="0.39173292330801768" in="2" bc="00B4F0FF" fc="00008000">
        <tpls c="5">
          <tpl fld="1" item="9"/>
          <tpl fld="4" item="98"/>
          <tpl fld="2" item="1"/>
          <tpl fld="7" item="0"/>
          <tpl hier="51" item="4294967295"/>
        </tpls>
      </n>
      <n v="230.430182" in="3" bc="00B4F0FF" fc="00008000">
        <tpls c="6">
          <tpl fld="1" item="3"/>
          <tpl fld="13" item="26"/>
          <tpl fld="2" item="1"/>
          <tpl fld="23" item="0"/>
          <tpl fld="7" item="0"/>
          <tpl hier="51" item="4294967295"/>
        </tpls>
      </n>
      <n v="0.29610328627821941" in="0" bc="00B4F0FF" fc="00008000">
        <tpls c="5">
          <tpl fld="1" item="7"/>
          <tpl fld="4" item="176"/>
          <tpl fld="2" item="1"/>
          <tpl fld="7" item="0"/>
          <tpl hier="51" item="4294967295"/>
        </tpls>
      </n>
      <n v="63.279482000000002" in="3" bc="00B4F0FF" fc="00008000">
        <tpls c="6">
          <tpl fld="1" item="3"/>
          <tpl fld="4" item="155"/>
          <tpl fld="2" item="1"/>
          <tpl fld="23" item="0"/>
          <tpl fld="7" item="0"/>
          <tpl hier="51" item="4294967295"/>
        </tpls>
      </n>
      <n v="53090388" in="0" bc="00B4F0FF" fc="00008000">
        <tpls c="5">
          <tpl fld="1" item="5"/>
          <tpl fld="4" item="123"/>
          <tpl fld="2" item="1"/>
          <tpl fld="7" item="0"/>
          <tpl hier="51" item="4294967295"/>
        </tpls>
      </n>
      <n v="3946.3063560000001" in="3" bc="00B4F0FF" fc="00008000">
        <tpls c="6">
          <tpl fld="1" item="3"/>
          <tpl fld="6" item="6"/>
          <tpl fld="2" item="1"/>
          <tpl fld="23" item="0"/>
          <tpl fld="7" item="0"/>
          <tpl hier="51" item="4294967295"/>
        </tpls>
      </n>
      <n v="5.2732902580391115E-2" bc="00B4F0FF" fc="00008000">
        <tpls c="5">
          <tpl fld="1" item="26"/>
          <tpl fld="4" item="133"/>
          <tpl fld="2" item="1"/>
          <tpl fld="7" item="0"/>
          <tpl hier="51" item="4294967295"/>
        </tpls>
      </n>
      <n v="132.28078099999999" in="3" bc="00B4F0FF" fc="00008000">
        <tpls c="6">
          <tpl fld="1" item="3"/>
          <tpl fld="4" item="146"/>
          <tpl fld="2" item="1"/>
          <tpl fld="23" item="0"/>
          <tpl fld="7" item="0"/>
          <tpl hier="51" item="4294967295"/>
        </tpls>
      </n>
      <n v="0.44785797787130133" in="2" bc="00B4F0FF" fc="00008000">
        <tpls c="5">
          <tpl fld="1" item="9"/>
          <tpl fld="4" item="81"/>
          <tpl fld="2" item="1"/>
          <tpl fld="7" item="0"/>
          <tpl hier="51" item="4294967295"/>
        </tpls>
      </n>
      <n v="960603408" in="0" bc="00B4F0FF" fc="00008000">
        <tpls c="5">
          <tpl fld="1" item="5"/>
          <tpl fld="4" item="6"/>
          <tpl fld="2" item="1"/>
          <tpl fld="7" item="0"/>
          <tpl hier="51" item="4294967295"/>
        </tpls>
      </n>
      <n v="0.3426801580720642" in="2" bc="00B4F0FF" fc="00008000">
        <tpls c="5">
          <tpl fld="1" item="8"/>
          <tpl fld="4" item="143"/>
          <tpl fld="2" item="1"/>
          <tpl fld="7" item="0"/>
          <tpl hier="51" item="4294967295"/>
        </tpls>
      </n>
      <n v="0.15355725722559069" bc="00B4F0FF" fc="00008000">
        <tpls c="5">
          <tpl fld="1" item="27"/>
          <tpl fld="4" item="15"/>
          <tpl fld="2" item="1"/>
          <tpl fld="7" item="0"/>
          <tpl hier="51" item="4294967295"/>
        </tpls>
      </n>
      <n v="0.42731439203221561" in="2" bc="00B4F0FF" fc="00008000">
        <tpls c="5">
          <tpl fld="1" item="9"/>
          <tpl fld="4" item="103"/>
          <tpl fld="2" item="1"/>
          <tpl fld="7" item="0"/>
          <tpl hier="51" item="4294967295"/>
        </tpls>
      </n>
      <n v="0.13199769140118839" bc="00B4F0FF" fc="00008000">
        <tpls c="5">
          <tpl fld="1" item="27"/>
          <tpl fld="4" item="59"/>
          <tpl fld="2" item="1"/>
          <tpl fld="7" item="0"/>
          <tpl hier="51" item="4294967295"/>
        </tpls>
      </n>
      <n v="-170204" in="0" bc="00B4F0FF" fc="00000080">
        <tpls c="5">
          <tpl fld="1" item="19"/>
          <tpl fld="6" item="5"/>
          <tpl fld="2" item="1"/>
          <tpl fld="7" item="1"/>
          <tpl hier="51" item="4294967295"/>
        </tpls>
      </n>
      <n v="1311309296" in="0" bc="00B4F0FF" fc="00008000">
        <tpls c="5">
          <tpl fld="1" item="4"/>
          <tpl fld="6" item="5"/>
          <tpl fld="2" item="1"/>
          <tpl fld="7" item="1"/>
          <tpl hier="51" item="4294967295"/>
        </tpls>
      </n>
      <m in="0" fc="00404040">
        <tpls c="5">
          <tpl fld="9" item="2"/>
          <tpl fld="4" item="66"/>
          <tpl fld="2" item="1"/>
          <tpl fld="7" item="0"/>
          <tpl hier="51" item="4294967295"/>
        </tpls>
      </m>
      <m in="0" fc="00404040">
        <tpls c="5">
          <tpl fld="9" item="2"/>
          <tpl fld="13" item="5"/>
          <tpl fld="2" item="1"/>
          <tpl fld="7" item="0"/>
          <tpl hier="51" item="4294967295"/>
        </tpls>
      </m>
      <n v="0.29666953135648411" in="2" bc="00B4F0FF" fc="00008000">
        <tpls c="5">
          <tpl fld="1" item="8"/>
          <tpl fld="4" item="25"/>
          <tpl fld="2" item="1"/>
          <tpl fld="7" item="0"/>
          <tpl hier="51" item="4294967295"/>
        </tpls>
      </n>
      <m in="0" fc="00404040">
        <tpls c="5">
          <tpl fld="9" item="2"/>
          <tpl fld="4" item="88"/>
          <tpl fld="2" item="1"/>
          <tpl fld="7" item="0"/>
          <tpl hier="51" item="4294967295"/>
        </tpls>
      </m>
      <n v="14519066.92" in="0" bc="00B4F0FF" fc="00008000">
        <tpls c="5">
          <tpl fld="1" item="20"/>
          <tpl fld="4" item="88"/>
          <tpl fld="2" item="1"/>
          <tpl fld="7" item="0"/>
          <tpl hier="51" item="4294967295"/>
        </tpls>
      </n>
      <m in="0" fc="00404040">
        <tpls c="5">
          <tpl fld="9" item="0"/>
          <tpl fld="4" item="172"/>
          <tpl fld="2" item="1"/>
          <tpl fld="7" item="1"/>
          <tpl hier="51" item="4294967295"/>
        </tpls>
      </m>
      <n v="1176023" in="0" bc="00B4F0FF" fc="00008000">
        <tpls c="5">
          <tpl fld="1" item="13"/>
          <tpl fld="4" item="172"/>
          <tpl fld="2" item="1"/>
          <tpl fld="7" item="1"/>
          <tpl hier="51" item="4294967295"/>
        </tpls>
      </n>
      <n v="0.31782874096176011" in="2" bc="00B4F0FF" fc="00008000">
        <tpls c="5">
          <tpl fld="1" item="9"/>
          <tpl fld="5" item="2"/>
          <tpl fld="2" item="1"/>
          <tpl fld="7" item="0"/>
          <tpl hier="51" item="4294967295"/>
        </tpls>
      </n>
      <m in="0" fc="00404040">
        <tpls c="5">
          <tpl fld="9" item="1"/>
          <tpl fld="4" item="154"/>
          <tpl fld="2" item="1"/>
          <tpl fld="7" item="0"/>
          <tpl hier="51" item="4294967295"/>
        </tpls>
      </m>
      <n v="14120586.039999999" in="0" bc="00B4F0FF" fc="00008000">
        <tpls c="5">
          <tpl fld="1" item="20"/>
          <tpl fld="4" item="154"/>
          <tpl fld="2" item="1"/>
          <tpl fld="7" item="0"/>
          <tpl hier="51" item="4294967295"/>
        </tpls>
      </n>
      <n v="266.437747" in="3" bc="00B4F0FF" fc="00008000">
        <tpls c="6">
          <tpl fld="1" item="3"/>
          <tpl fld="4" item="87"/>
          <tpl fld="2" item="1"/>
          <tpl fld="23" item="0"/>
          <tpl fld="7" item="0"/>
          <tpl hier="51" item="4294967295"/>
        </tpls>
      </n>
      <n v="0.50623338889139147" in="0" bc="00B4F0FF" fc="00008000">
        <tpls c="5">
          <tpl fld="1" item="7"/>
          <tpl fld="6" item="1"/>
          <tpl fld="2" item="1"/>
          <tpl fld="7" item="0"/>
          <tpl hier="51" item="4294967295"/>
        </tpls>
      </n>
      <m in="0" fc="00404040">
        <tpls c="5">
          <tpl fld="9" item="0"/>
          <tpl fld="13" item="8"/>
          <tpl fld="2" item="1"/>
          <tpl fld="7" item="1"/>
          <tpl hier="51" item="4294967295"/>
        </tpls>
      </m>
      <m in="0" fc="00404040">
        <tpls c="5">
          <tpl fld="9" item="0"/>
          <tpl fld="4" item="9"/>
          <tpl fld="2" item="1"/>
          <tpl fld="7" item="1"/>
          <tpl hier="51" item="4294967295"/>
        </tpls>
      </m>
      <n v="826042" in="0" bc="00B4F0FF" fc="00008000">
        <tpls c="5">
          <tpl fld="1" item="13"/>
          <tpl fld="4" item="9"/>
          <tpl fld="2" item="1"/>
          <tpl fld="7" item="1"/>
          <tpl hier="51" item="4294967295"/>
        </tpls>
      </n>
      <m in="0" fc="00404040">
        <tpls c="5">
          <tpl fld="15" item="0"/>
          <tpl fld="13" item="9"/>
          <tpl fld="2" item="1"/>
          <tpl fld="7" item="1"/>
          <tpl hier="51" item="4294967295"/>
        </tpls>
      </m>
      <n v="91943646" in="0" bc="00B4F0FF" fc="00008000">
        <tpls c="5">
          <tpl fld="1" item="4"/>
          <tpl fld="4" item="97"/>
          <tpl fld="2" item="1"/>
          <tpl fld="7" item="0"/>
          <tpl hier="51" item="4294967295"/>
        </tpls>
      </n>
      <n v="50564" in="0" bc="00B4F0FF" fc="00008000">
        <tpls c="5">
          <tpl fld="1" item="19"/>
          <tpl fld="4" item="79"/>
          <tpl fld="2" item="1"/>
          <tpl fld="7" item="1"/>
          <tpl hier="51" item="4294967295"/>
        </tpls>
      </n>
      <n v="80331549" in="0" bc="00B4F0FF" fc="00008000">
        <tpls c="5">
          <tpl fld="1" item="4"/>
          <tpl fld="4" item="79"/>
          <tpl fld="2" item="1"/>
          <tpl fld="7" item="1"/>
          <tpl hier="51" item="4294967295"/>
        </tpls>
      </n>
      <m in="0" fc="00404040">
        <tpls c="5">
          <tpl fld="9" item="2"/>
          <tpl fld="4" item="58"/>
          <tpl fld="2" item="1"/>
          <tpl fld="7" item="0"/>
          <tpl hier="51" item="4294967295"/>
        </tpls>
      </m>
      <n v="9.726871677663302E-3" in="1" bc="00B4F0FF" fc="00008000">
        <tpls c="5">
          <tpl fld="1" item="24"/>
          <tpl fld="6" item="1"/>
          <tpl fld="2" item="1"/>
          <tpl fld="7" item="0"/>
          <tpl hier="51" item="4294967295"/>
        </tpls>
      </n>
      <n v="0.14296543772416925" bc="00B4F0FF" fc="00008000">
        <tpls c="5">
          <tpl fld="1" item="22"/>
          <tpl fld="4" item="159"/>
          <tpl fld="2" item="1"/>
          <tpl fld="7" item="0"/>
          <tpl hier="51" item="4294967295"/>
        </tpls>
      </n>
      <n v="29814402" in="0" bc="00B4F0FF" fc="00008000">
        <tpls c="5">
          <tpl fld="1" item="4"/>
          <tpl fld="4" item="52"/>
          <tpl fld="2" item="1"/>
          <tpl fld="7" item="0"/>
          <tpl hier="51" item="4294967295"/>
        </tpls>
      </n>
      <n v="2.136456379179457E-2" bc="00B4F0FF" fc="00008000">
        <tpls c="5">
          <tpl fld="1" item="26"/>
          <tpl fld="4" item="91"/>
          <tpl fld="2" item="1"/>
          <tpl fld="7" item="0"/>
          <tpl hier="51" item="4294967295"/>
        </tpls>
      </n>
      <n v="41832668" in="0" bc="00B4F0FF" fc="00008000">
        <tpls c="5">
          <tpl fld="1" item="5"/>
          <tpl fld="13" item="19"/>
          <tpl fld="2" item="1"/>
          <tpl fld="7" item="0"/>
          <tpl hier="51" item="4294967295"/>
        </tpls>
      </n>
      <n v="1.0003589517455771E-2" in="1" bc="00B4F0FF" fc="00008000">
        <tpls c="5">
          <tpl fld="1" item="24"/>
          <tpl fld="4" item="53"/>
          <tpl fld="2" item="1"/>
          <tpl fld="7" item="0"/>
          <tpl hier="51" item="4294967295"/>
        </tpls>
      </n>
      <n v="63713554" in="0" bc="00B4F0FF" fc="00008000">
        <tpls c="5">
          <tpl fld="1" item="5"/>
          <tpl fld="4" item="69"/>
          <tpl fld="2" item="1"/>
          <tpl fld="7" item="0"/>
          <tpl hier="51" item="4294967295"/>
        </tpls>
      </n>
      <n v="0.1110140629846246" bc="00B4F0FF" fc="00008000">
        <tpls c="5">
          <tpl fld="1" item="27"/>
          <tpl fld="4" item="14"/>
          <tpl fld="2" item="1"/>
          <tpl fld="7" item="0"/>
          <tpl hier="51" item="4294967295"/>
        </tpls>
      </n>
      <n v="78497140" in="0" bc="00B4F0FF" fc="00008000">
        <tpls c="5">
          <tpl fld="1" item="4"/>
          <tpl fld="4" item="109"/>
          <tpl fld="2" item="1"/>
          <tpl fld="7" item="0"/>
          <tpl hier="51" item="4294967295"/>
        </tpls>
      </n>
      <n v="0.19390500390768395" bc="00B4F0FF" fc="00008000">
        <tpls c="5">
          <tpl fld="1" item="27"/>
          <tpl fld="4" item="37"/>
          <tpl fld="2" item="1"/>
          <tpl fld="7" item="0"/>
          <tpl hier="51" item="4294967295"/>
        </tpls>
      </n>
      <n v="198.879074" in="3" bc="00B4F0FF" fc="00008000">
        <tpls c="6">
          <tpl fld="1" item="3"/>
          <tpl fld="4" item="81"/>
          <tpl fld="2" item="1"/>
          <tpl fld="23" item="0"/>
          <tpl fld="7" item="0"/>
          <tpl hier="51" item="4294967295"/>
        </tpls>
      </n>
      <n v="0.18490246153127296" bc="00B4F0FF" fc="00008000">
        <tpls c="5">
          <tpl fld="1" item="27"/>
          <tpl fld="4" item="72"/>
          <tpl fld="2" item="1"/>
          <tpl fld="7" item="0"/>
          <tpl hier="51" item="4294967295"/>
        </tpls>
      </n>
      <n v="0.16694283595422135" bc="00B4F0FF" fc="00008000">
        <tpls c="5">
          <tpl fld="1" item="27"/>
          <tpl fld="4" item="55"/>
          <tpl fld="2" item="1"/>
          <tpl fld="7" item="0"/>
          <tpl hier="51" item="4294967295"/>
        </tpls>
      </n>
      <n v="129897266" in="0" bc="00B4F0FF" fc="00008000">
        <tpls c="5">
          <tpl fld="1" item="4"/>
          <tpl fld="13" item="14"/>
          <tpl fld="2" item="1"/>
          <tpl fld="7" item="0"/>
          <tpl hier="51" item="4294967295"/>
        </tpls>
      </n>
      <m in="0" fc="00404040">
        <tpls c="5">
          <tpl fld="9" item="1"/>
          <tpl fld="4" item="111"/>
          <tpl fld="2" item="1"/>
          <tpl fld="7" item="0"/>
          <tpl hier="51" item="4294967295"/>
        </tpls>
      </m>
      <n v="825.92200600000001" in="3" bc="00B4F0FF" fc="00008000">
        <tpls c="6">
          <tpl fld="1" item="3"/>
          <tpl fld="4" item="93"/>
          <tpl fld="2" item="1"/>
          <tpl fld="23" item="0"/>
          <tpl fld="7" item="0"/>
          <tpl hier="51" item="4294967295"/>
        </tpls>
      </n>
      <n v="110.083412" in="3" bc="00B4F0FF" fc="00008000">
        <tpls c="6">
          <tpl fld="1" item="3"/>
          <tpl fld="4" item="103"/>
          <tpl fld="2" item="1"/>
          <tpl fld="23" item="0"/>
          <tpl fld="7" item="0"/>
          <tpl hier="51" item="4294967295"/>
        </tpls>
      </n>
      <n v="9894" in="0" bc="00B4F0FF" fc="00008000">
        <tpls c="5">
          <tpl fld="1" item="19"/>
          <tpl fld="13" item="1"/>
          <tpl fld="2" item="1"/>
          <tpl fld="7" item="1"/>
          <tpl hier="51" item="4294967295"/>
        </tpls>
      </n>
      <n v="28389583" in="0" bc="00B4F0FF" fc="00008000">
        <tpls c="5">
          <tpl fld="1" item="4"/>
          <tpl fld="13" item="1"/>
          <tpl fld="2" item="1"/>
          <tpl fld="7" item="1"/>
          <tpl hier="51" item="4294967295"/>
        </tpls>
      </n>
      <m in="0" bc="00B4F0FF" fc="00404040">
        <tpls c="5">
          <tpl fld="1" item="19"/>
          <tpl fld="13" item="8"/>
          <tpl fld="2" item="1"/>
          <tpl fld="7" item="1"/>
          <tpl hier="51" item="4294967295"/>
        </tpls>
      </m>
      <n v="103540224" in="0" bc="00B4F0FF" fc="00008000">
        <tpls c="5">
          <tpl fld="1" item="4"/>
          <tpl fld="13" item="8"/>
          <tpl fld="2" item="1"/>
          <tpl fld="7" item="1"/>
          <tpl hier="51" item="4294967295"/>
        </tpls>
      </n>
      <n v="71122325" in="0" bc="00B4F0FF" fc="00008000">
        <tpls c="5">
          <tpl fld="1" item="19"/>
          <tpl fld="6" item="20"/>
          <tpl fld="2" item="1"/>
          <tpl fld="7" item="1"/>
          <tpl hier="51" item="4294967295"/>
        </tpls>
      </n>
      <n v="66333119196" in="0" bc="00B4F0FF" fc="00008000">
        <tpls c="5">
          <tpl fld="1" item="4"/>
          <tpl fld="6" item="20"/>
          <tpl fld="2" item="1"/>
          <tpl fld="7" item="1"/>
          <tpl hier="51" item="4294967295"/>
        </tpls>
      </n>
      <n v="0.35308734281638798" in="0" bc="00B4F0FF" fc="00008000">
        <tpls c="5">
          <tpl fld="1" item="7"/>
          <tpl fld="4" item="40"/>
          <tpl fld="2" item="1"/>
          <tpl fld="7" item="0"/>
          <tpl hier="51" item="4294967295"/>
        </tpls>
      </n>
      <n v="0.15393799385137977" bc="00B4F0FF" fc="00008000">
        <tpls c="5">
          <tpl fld="1" item="27"/>
          <tpl fld="4" item="20"/>
          <tpl fld="2" item="1"/>
          <tpl fld="7" item="0"/>
          <tpl hier="51" item="4294967295"/>
        </tpls>
      </n>
      <m in="0" fc="00404040">
        <tpls c="5">
          <tpl fld="9" item="1"/>
          <tpl fld="4" item="83"/>
          <tpl fld="2" item="1"/>
          <tpl fld="7" item="0"/>
          <tpl hier="51" item="4294967295"/>
        </tpls>
      </m>
      <n v="0.50719100355490532" in="2" bc="00B4F0FF" fc="00008000">
        <tpls c="5">
          <tpl fld="1" item="8"/>
          <tpl fld="4" item="22"/>
          <tpl fld="2" item="1"/>
          <tpl fld="7" item="0"/>
          <tpl hier="51" item="4294967295"/>
        </tpls>
      </n>
      <n v="0.63082694398968153" in="2" bc="00B4F0FF" fc="00008000">
        <tpls c="5">
          <tpl fld="1" item="8"/>
          <tpl fld="4" item="23"/>
          <tpl fld="2" item="1"/>
          <tpl fld="7" item="0"/>
          <tpl hier="51" item="4294967295"/>
        </tpls>
      </n>
      <m in="0" fc="00404040">
        <tpls c="5">
          <tpl fld="9" item="0"/>
          <tpl fld="4" item="84"/>
          <tpl fld="2" item="1"/>
          <tpl fld="7" item="1"/>
          <tpl hier="51" item="4294967295"/>
        </tpls>
      </m>
      <n v="1700.2521059999999" in="3" bc="00B4F0FF" fc="00008000">
        <tpls c="6">
          <tpl fld="1" item="3"/>
          <tpl fld="6" item="5"/>
          <tpl fld="2" item="1"/>
          <tpl fld="23" item="0"/>
          <tpl fld="7" item="0"/>
          <tpl hier="51" item="4294967295"/>
        </tpls>
      </n>
      <n v="1.5610287921058515E-2" bc="00B4F0FF" fc="00008000">
        <tpls c="5">
          <tpl fld="1" item="26"/>
          <tpl fld="4" item="112"/>
          <tpl fld="2" item="1"/>
          <tpl fld="7" item="0"/>
          <tpl hier="51" item="4294967295"/>
        </tpls>
      </n>
      <n v="78.241932000000006" in="3" bc="00B4F0FF" fc="00008000">
        <tpls c="6">
          <tpl fld="1" item="3"/>
          <tpl fld="4" item="157"/>
          <tpl fld="2" item="1"/>
          <tpl fld="23" item="0"/>
          <tpl fld="7" item="0"/>
          <tpl hier="51" item="4294967295"/>
        </tpls>
      </n>
      <n v="0.19032272389882443" bc="00B4F0FF" fc="00008000">
        <tpls c="5">
          <tpl fld="1" item="22"/>
          <tpl fld="13" item="13"/>
          <tpl fld="2" item="1"/>
          <tpl fld="7" item="0"/>
          <tpl hier="51" item="4294967295"/>
        </tpls>
      </n>
      <n v="0.50790927179108958" bc="00B4F0FF" fc="00008000">
        <tpls c="5">
          <tpl fld="1" item="22"/>
          <tpl fld="4" item="134"/>
          <tpl fld="2" item="1"/>
          <tpl fld="7" item="0"/>
          <tpl hier="51" item="4294967295"/>
        </tpls>
      </n>
      <n v="3.5759102311790164E-2" bc="00B4F0FF" fc="00008000">
        <tpls c="5">
          <tpl fld="1" item="22"/>
          <tpl fld="13" item="14"/>
          <tpl fld="2" item="1"/>
          <tpl fld="7" item="0"/>
          <tpl hier="51" item="4294967295"/>
        </tpls>
      </n>
      <n v="9.7152198240642487E-2" bc="00B4F0FF" fc="00008000">
        <tpls c="5">
          <tpl fld="1" item="22"/>
          <tpl fld="13" item="4"/>
          <tpl fld="2" item="1"/>
          <tpl fld="7" item="0"/>
          <tpl hier="51" item="4294967295"/>
        </tpls>
      </n>
      <n v="0.23708745125048064" bc="00B4F0FF" fc="00008000">
        <tpls c="5">
          <tpl fld="1" item="22"/>
          <tpl fld="4" item="10"/>
          <tpl fld="2" item="1"/>
          <tpl fld="7" item="0"/>
          <tpl hier="51" item="4294967295"/>
        </tpls>
      </n>
      <n v="0.19491703690705381" bc="00B4F0FF" fc="00008000">
        <tpls c="5">
          <tpl fld="1" item="27"/>
          <tpl fld="4" item="128"/>
          <tpl fld="2" item="1"/>
          <tpl fld="7" item="0"/>
          <tpl hier="51" item="4294967295"/>
        </tpls>
      </n>
      <m in="0" fc="00404040">
        <tpls c="5">
          <tpl fld="9" item="2"/>
          <tpl fld="4" item="129"/>
          <tpl fld="2" item="1"/>
          <tpl fld="7" item="0"/>
          <tpl hier="51" item="4294967295"/>
        </tpls>
      </m>
      <n v="0.50540955025604339" in="2" bc="00B4F0FF" fc="00008000">
        <tpls c="5">
          <tpl fld="1" item="9"/>
          <tpl fld="4" item="151"/>
          <tpl fld="2" item="1"/>
          <tpl fld="7" item="0"/>
          <tpl hier="51" item="4294967295"/>
        </tpls>
      </n>
      <n v="112230697" in="0" bc="00B4F0FF" fc="00008000">
        <tpls c="5">
          <tpl fld="1" item="4"/>
          <tpl fld="4" item="146"/>
          <tpl fld="2" item="1"/>
          <tpl fld="7" item="0"/>
          <tpl hier="51" item="4294967295"/>
        </tpls>
      </n>
      <n v="219228295" in="0" bc="00B4F0FF" fc="00008000">
        <tpls c="5">
          <tpl fld="1" item="5"/>
          <tpl fld="4" item="130"/>
          <tpl fld="2" item="1"/>
          <tpl fld="7" item="0"/>
          <tpl hier="51" item="4294967295"/>
        </tpls>
      </n>
      <n v="0.95008943810687418" in="2" bc="00B4F0FF" fc="00008000">
        <tpls c="5">
          <tpl fld="1" item="9"/>
          <tpl fld="4" item="173"/>
          <tpl fld="2" item="1"/>
          <tpl fld="7" item="0"/>
          <tpl hier="51" item="4294967295"/>
        </tpls>
      </n>
      <n v="0.13731213301906059" bc="00B4F0FF" fc="00008000">
        <tpls c="5">
          <tpl fld="1" item="27"/>
          <tpl fld="4" item="40"/>
          <tpl fld="2" item="1"/>
          <tpl fld="7" item="0"/>
          <tpl hier="51" item="4294967295"/>
        </tpls>
      </n>
      <n v="3.3067565393504195E-2" bc="00B4F0FF" fc="00008000">
        <tpls c="5">
          <tpl fld="1" item="27"/>
          <tpl fld="6" item="20"/>
          <tpl fld="2" item="1"/>
          <tpl fld="7" item="0"/>
          <tpl hier="51" item="4294967295"/>
        </tpls>
      </n>
      <n v="0.13628583030516694" bc="00B4F0FF" fc="00008000">
        <tpls c="5">
          <tpl fld="1" item="27"/>
          <tpl fld="4" item="75"/>
          <tpl fld="2" item="1"/>
          <tpl fld="7" item="0"/>
          <tpl hier="51" item="4294967295"/>
        </tpls>
      </n>
      <n v="0.14672542565561347" bc="00B4F0FF" fc="00008000">
        <tpls c="5">
          <tpl fld="1" item="27"/>
          <tpl fld="4" item="29"/>
          <tpl fld="2" item="1"/>
          <tpl fld="7" item="0"/>
          <tpl hier="51" item="4294967295"/>
        </tpls>
      </n>
      <n v="6.0350241872998832E-2" bc="00B4F0FF" fc="00008000">
        <tpls c="5">
          <tpl fld="1" item="27"/>
          <tpl fld="13" item="23"/>
          <tpl fld="2" item="1"/>
          <tpl fld="7" item="0"/>
          <tpl hier="51" item="4294967295"/>
        </tpls>
      </n>
      <n v="0.19343883337063306" bc="00B4F0FF" fc="00008000">
        <tpls c="5">
          <tpl fld="1" item="27"/>
          <tpl fld="4" item="90"/>
          <tpl fld="2" item="1"/>
          <tpl fld="7" item="0"/>
          <tpl hier="51" item="4294967295"/>
        </tpls>
      </n>
      <n v="0.15685417126428808" bc="00B4F0FF" fc="00008000">
        <tpls c="5">
          <tpl fld="1" item="27"/>
          <tpl fld="4" item="114"/>
          <tpl fld="2" item="1"/>
          <tpl fld="7" item="0"/>
          <tpl hier="51" item="4294967295"/>
        </tpls>
      </n>
      <n v="0.13719822921596553" in="1" bc="00B4F0FF" fc="00008000">
        <tpls c="5">
          <tpl fld="1" item="21"/>
          <tpl fld="4" item="131"/>
          <tpl fld="2" item="1"/>
          <tpl fld="7" item="0"/>
          <tpl hier="51" item="4294967295"/>
        </tpls>
      </n>
      <n v="0.26559963623962712" bc="00B4F0FF" fc="00008000">
        <tpls c="5">
          <tpl fld="1" item="22"/>
          <tpl fld="4" item="165"/>
          <tpl fld="2" item="1"/>
          <tpl fld="7" item="0"/>
          <tpl hier="51" item="4294967295"/>
        </tpls>
      </n>
      <m in="0" fc="00404040">
        <tpls c="5">
          <tpl fld="9" item="2"/>
          <tpl fld="4" item="136"/>
          <tpl fld="2" item="1"/>
          <tpl fld="7" item="0"/>
          <tpl hier="51" item="4294967295"/>
        </tpls>
      </m>
      <m in="0" fc="00404040">
        <tpls c="5">
          <tpl fld="9" item="1"/>
          <tpl fld="4" item="119"/>
          <tpl fld="2" item="1"/>
          <tpl fld="7" item="0"/>
          <tpl hier="51" item="4294967295"/>
        </tpls>
      </m>
      <n v="488000" in="0" fc="00008000">
        <tpls c="5">
          <tpl fld="15" item="0"/>
          <tpl fld="13" item="28"/>
          <tpl fld="2" item="1"/>
          <tpl fld="7" item="1"/>
          <tpl hier="51" item="4294967295"/>
        </tpls>
      </n>
      <n v="0.21830593955624336" in="2" bc="00B4F0FF" fc="00008000">
        <tpls c="5">
          <tpl fld="1" item="9"/>
          <tpl fld="13" item="32"/>
          <tpl fld="2" item="1"/>
          <tpl fld="7" item="0"/>
          <tpl hier="51" item="4294967295"/>
        </tpls>
      </n>
      <n v="18000" in="0" fc="00008000">
        <tpls c="5">
          <tpl fld="9" item="0"/>
          <tpl fld="13" item="24"/>
          <tpl fld="2" item="1"/>
          <tpl fld="7" item="1"/>
          <tpl hier="51" item="4294967295"/>
        </tpls>
      </n>
      <n v="5.7750893888756927E-2" in="1" bc="00B4F0FF" fc="00008000">
        <tpls c="5">
          <tpl fld="1" item="21"/>
          <tpl fld="13" item="24"/>
          <tpl fld="2" item="1"/>
          <tpl fld="7" item="0"/>
          <tpl hier="51" item="4294967295"/>
        </tpls>
      </n>
      <n v="0.11692534261730961" in="1" bc="00B4F0FF" fc="00008000">
        <tpls c="5">
          <tpl fld="1" item="21"/>
          <tpl fld="4" item="153"/>
          <tpl fld="2" item="1"/>
          <tpl fld="7" item="0"/>
          <tpl hier="51" item="4294967295"/>
        </tpls>
      </n>
      <m in="0" fc="00404040">
        <tpls c="5">
          <tpl fld="9" item="1"/>
          <tpl fld="13" item="30"/>
          <tpl fld="2" item="1"/>
          <tpl fld="7" item="0"/>
          <tpl hier="51" item="4294967295"/>
        </tpls>
      </m>
      <n v="9650413" in="0" bc="00B4F0FF" fc="00008000">
        <tpls c="5">
          <tpl fld="1" item="20"/>
          <tpl fld="13" item="30"/>
          <tpl fld="2" item="1"/>
          <tpl fld="7" item="0"/>
          <tpl hier="51" item="4294967295"/>
        </tpls>
      </n>
      <n v="95285997" in="0" bc="00B4F0FF" fc="00008000">
        <tpls c="5">
          <tpl fld="1" item="5"/>
          <tpl fld="13" item="30"/>
          <tpl fld="2" item="1"/>
          <tpl fld="7" item="0"/>
          <tpl hier="51" item="4294967295"/>
        </tpls>
      </n>
      <n v="0.59676600550089898" in="2" bc="00B4F0FF" fc="00008000">
        <tpls c="5">
          <tpl fld="1" item="9"/>
          <tpl fld="4" item="138"/>
          <tpl fld="2" item="1"/>
          <tpl fld="7" item="0"/>
          <tpl hier="51" item="4294967295"/>
        </tpls>
      </n>
      <n v="888819192" in="0" bc="00B4F0FF" fc="00008000">
        <tpls c="5">
          <tpl fld="1" item="4"/>
          <tpl fld="4" item="82"/>
          <tpl fld="2" item="1"/>
          <tpl fld="7" item="0"/>
          <tpl hier="51" item="4294967295"/>
        </tpls>
      </n>
      <n v="76322471" in="0" bc="00B4F0FF" fc="00008000">
        <tpls c="5">
          <tpl fld="1" item="4"/>
          <tpl fld="4" item="80"/>
          <tpl fld="2" item="1"/>
          <tpl fld="7" item="0"/>
          <tpl hier="51" item="4294967295"/>
        </tpls>
      </n>
      <n v="840021219" in="0" bc="00B4F0FF" fc="00008000">
        <tpls c="5">
          <tpl fld="1" item="4"/>
          <tpl fld="4" item="169"/>
          <tpl fld="2" item="1"/>
          <tpl fld="7" item="0"/>
          <tpl hier="51" item="4294967295"/>
        </tpls>
      </n>
      <n v="261621066" in="0" bc="00B4F0FF" fc="00008000">
        <tpls c="5">
          <tpl fld="1" item="4"/>
          <tpl fld="4" item="5"/>
          <tpl fld="2" item="1"/>
          <tpl fld="7" item="0"/>
          <tpl hier="51" item="4294967295"/>
        </tpls>
      </n>
      <n v="271406165" in="0" bc="00B4F0FF" fc="00008000">
        <tpls c="5">
          <tpl fld="1" item="4"/>
          <tpl fld="4" item="72"/>
          <tpl fld="2" item="1"/>
          <tpl fld="7" item="0"/>
          <tpl hier="51" item="4294967295"/>
        </tpls>
      </n>
      <n v="21728029" in="0" bc="00B4F0FF" fc="00008000">
        <tpls c="5">
          <tpl fld="1" item="5"/>
          <tpl fld="4" item="115"/>
          <tpl fld="2" item="1"/>
          <tpl fld="7" item="0"/>
          <tpl hier="51" item="4294967295"/>
        </tpls>
      </n>
      <n v="72901990" in="0" bc="00B4F0FF" fc="00008000">
        <tpls c="5">
          <tpl fld="1" item="4"/>
          <tpl fld="13" item="7"/>
          <tpl fld="2" item="1"/>
          <tpl fld="7" item="0"/>
          <tpl hier="51" item="4294967295"/>
        </tpls>
      </n>
      <n v="45078083" in="0" bc="00B4F0FF" fc="00008000">
        <tpls c="5">
          <tpl fld="1" item="4"/>
          <tpl fld="4" item="140"/>
          <tpl fld="2" item="1"/>
          <tpl fld="7" item="0"/>
          <tpl hier="51" item="4294967295"/>
        </tpls>
      </n>
      <n v="53909373" in="0" bc="00B4F0FF" fc="00008000">
        <tpls c="5">
          <tpl fld="1" item="5"/>
          <tpl fld="4" item="140"/>
          <tpl fld="2" item="1"/>
          <tpl fld="7" item="0"/>
          <tpl hier="51" item="4294967295"/>
        </tpls>
      </n>
      <n v="2757141434.8700004" in="0" bc="00B4F0FF" fc="00008000">
        <tpls c="5">
          <tpl fld="1" item="4"/>
          <tpl fld="6" item="21"/>
          <tpl fld="2" item="1"/>
          <tpl fld="7" item="0"/>
          <tpl hier="51" item="4294967295"/>
        </tpls>
      </n>
      <n v="0.42100390649321806" in="2" bc="00B4F0FF" fc="00008000">
        <tpls c="5">
          <tpl fld="1" item="8"/>
          <tpl fld="4" item="162"/>
          <tpl fld="2" item="1"/>
          <tpl fld="7" item="0"/>
          <tpl hier="51" item="4294967295"/>
        </tpls>
      </n>
      <n v="3.0732179891208609E-2" bc="00B4F0FF" fc="00008000">
        <tpls c="5">
          <tpl fld="1" item="26"/>
          <tpl fld="4" item="154"/>
          <tpl fld="2" item="1"/>
          <tpl fld="7" item="0"/>
          <tpl hier="51" item="4294967295"/>
        </tpls>
      </n>
      <m in="0" fc="00404040">
        <tpls c="5">
          <tpl fld="9" item="2"/>
          <tpl fld="4" item="154"/>
          <tpl fld="2" item="1"/>
          <tpl fld="7" item="0"/>
          <tpl hier="51" item="4294967295"/>
        </tpls>
      </m>
      <m in="0" fc="00404040">
        <tpls c="5">
          <tpl fld="9" item="2"/>
          <tpl fld="4" item="147"/>
          <tpl fld="2" item="1"/>
          <tpl fld="7" item="0"/>
          <tpl hier="51" item="4294967295"/>
        </tpls>
      </m>
      <n v="0.5277539470543916" in="2" bc="00B4F0FF" fc="00008000">
        <tpls c="5">
          <tpl fld="1" item="8"/>
          <tpl fld="4" item="147"/>
          <tpl fld="2" item="1"/>
          <tpl fld="7" item="0"/>
          <tpl hier="51" item="4294967295"/>
        </tpls>
      </n>
      <m in="0" fc="00404040">
        <tpls c="5">
          <tpl fld="15" item="0"/>
          <tpl fld="4" item="166"/>
          <tpl fld="2" item="1"/>
          <tpl fld="7" item="1"/>
          <tpl hier="51" item="4294967295"/>
        </tpls>
      </m>
      <n v="0.11039194810276062" bc="00B4F0FF" fc="00008000">
        <tpls c="5">
          <tpl fld="1" item="27"/>
          <tpl fld="4" item="166"/>
          <tpl fld="2" item="1"/>
          <tpl fld="7" item="0"/>
          <tpl hier="51" item="4294967295"/>
        </tpls>
      </n>
      <n v="26698604" in="0" bc="00B4F0FF" fc="00008000">
        <tpls c="5">
          <tpl fld="1" item="4"/>
          <tpl fld="4" item="177"/>
          <tpl fld="2" item="1"/>
          <tpl fld="7" item="0"/>
          <tpl hier="51" item="4294967295"/>
        </tpls>
      </n>
      <n v="23751571" in="0" bc="00B4F0FF" fc="00008000">
        <tpls c="5">
          <tpl fld="1" item="5"/>
          <tpl fld="4" item="177"/>
          <tpl fld="2" item="1"/>
          <tpl fld="7" item="0"/>
          <tpl hier="51" item="4294967295"/>
        </tpls>
      </n>
      <n v="0.53414092771187449" in="2" bc="00B4F0FF" fc="00008000">
        <tpls c="5">
          <tpl fld="1" item="9"/>
          <tpl fld="4" item="177"/>
          <tpl fld="2" item="1"/>
          <tpl fld="7" item="0"/>
          <tpl hier="51" item="4294967295"/>
        </tpls>
      </n>
      <n v="1088787289" in="0" bc="00B4F0FF" fc="00008000">
        <tpls c="5">
          <tpl fld="1" item="4"/>
          <tpl fld="4" item="175"/>
          <tpl fld="2" item="1"/>
          <tpl fld="7" item="0"/>
          <tpl hier="51" item="4294967295"/>
        </tpls>
      </n>
      <n v="366979" in="0" bc="00B4F0FF" fc="00008000">
        <tpls c="5">
          <tpl fld="1" item="19"/>
          <tpl fld="4" item="175"/>
          <tpl fld="2" item="1"/>
          <tpl fld="7" item="1"/>
          <tpl hier="51" item="4294967295"/>
        </tpls>
      </n>
      <n v="1088787289" in="0" bc="00B4F0FF" fc="00008000">
        <tpls c="5">
          <tpl fld="1" item="4"/>
          <tpl fld="4" item="175"/>
          <tpl fld="2" item="1"/>
          <tpl fld="7" item="1"/>
          <tpl hier="51" item="4294967295"/>
        </tpls>
      </n>
      <m in="0" fc="00404040">
        <tpls c="5">
          <tpl fld="9" item="0"/>
          <tpl fld="4" item="178"/>
          <tpl fld="2" item="1"/>
          <tpl fld="7" item="1"/>
          <tpl hier="51" item="4294967295"/>
        </tpls>
      </m>
      <n v="1398653" in="0" bc="00B4F0FF" fc="00008000">
        <tpls c="5">
          <tpl fld="1" item="13"/>
          <tpl fld="4" item="178"/>
          <tpl fld="2" item="1"/>
          <tpl fld="7" item="1"/>
          <tpl hier="51" item="4294967295"/>
        </tpls>
      </n>
      <n v="0.22698761319266247" bc="00B4F0FF" fc="00008000">
        <tpls c="5">
          <tpl fld="1" item="27"/>
          <tpl fld="4" item="178"/>
          <tpl fld="2" item="1"/>
          <tpl fld="7" item="0"/>
          <tpl hier="51" item="4294967295"/>
        </tpls>
      </n>
      <n v="0.13804452619785598" in="1" bc="00B4F0FF" fc="00008000">
        <tpls c="5">
          <tpl fld="1" item="21"/>
          <tpl fld="4" item="174"/>
          <tpl fld="2" item="1"/>
          <tpl fld="7" item="0"/>
          <tpl hier="51" item="4294967295"/>
        </tpls>
      </n>
      <m in="0" fc="00404040">
        <tpls c="5">
          <tpl fld="9" item="0"/>
          <tpl fld="4" item="174"/>
          <tpl fld="2" item="1"/>
          <tpl fld="7" item="1"/>
          <tpl hier="51" item="4294967295"/>
        </tpls>
      </m>
      <n v="1187910" in="0" bc="00B4F0FF" fc="00008000">
        <tpls c="5">
          <tpl fld="1" item="13"/>
          <tpl fld="4" item="174"/>
          <tpl fld="2" item="1"/>
          <tpl fld="7" item="1"/>
          <tpl hier="51" item="4294967295"/>
        </tpls>
      </n>
      <n v="6.2326649351675173E-2" in="1" bc="00B4F0FF" fc="00008000">
        <tpls c="5">
          <tpl fld="1" item="21"/>
          <tpl fld="13" item="3"/>
          <tpl fld="2" item="1"/>
          <tpl fld="7" item="0"/>
          <tpl hier="51" item="4294967295"/>
        </tpls>
      </n>
      <n v="9.6179616663387854E-2" in="1" bc="00B4F0FF" fc="00008000">
        <tpls c="5">
          <tpl fld="1" item="21"/>
          <tpl fld="12" item="0"/>
          <tpl fld="2" item="1"/>
          <tpl fld="7" item="0"/>
          <tpl hier="51" item="4294967295"/>
        </tpls>
      </n>
      <n v="9.4606049821942692E-2" in="1" bc="00B4F0FF" fc="00008000">
        <tpls c="5">
          <tpl fld="1" item="21"/>
          <tpl fld="4" item="133"/>
          <tpl fld="2" item="1"/>
          <tpl fld="7" item="0"/>
          <tpl hier="51" item="4294967295"/>
        </tpls>
      </n>
      <n v="3.1975515124224731E-2" in="1" bc="00B4F0FF" fc="00008000">
        <tpls c="5">
          <tpl fld="1" item="21"/>
          <tpl fld="13" item="33"/>
          <tpl fld="2" item="1"/>
          <tpl fld="7" item="0"/>
          <tpl hier="51" item="4294967295"/>
        </tpls>
      </n>
      <n v="0.27898133325861463" in="1" bc="00B4F0FF" fc="00008000">
        <tpls c="5">
          <tpl fld="1" item="21"/>
          <tpl fld="4" item="67"/>
          <tpl fld="2" item="1"/>
          <tpl fld="7" item="0"/>
          <tpl hier="51" item="4294967295"/>
        </tpls>
      </n>
      <n v="4.3180086683265971E-2" in="1" bc="00B4F0FF" fc="00008000">
        <tpls c="5">
          <tpl fld="1" item="21"/>
          <tpl fld="13" item="17"/>
          <tpl fld="2" item="1"/>
          <tpl fld="7" item="0"/>
          <tpl hier="51" item="4294967295"/>
        </tpls>
      </n>
      <n v="0.11735529452802022" in="1" bc="00B4F0FF" fc="00008000">
        <tpls c="5">
          <tpl fld="1" item="21"/>
          <tpl fld="4" item="98"/>
          <tpl fld="2" item="1"/>
          <tpl fld="7" item="0"/>
          <tpl hier="51" item="4294967295"/>
        </tpls>
      </n>
      <n v="0.14219639580958982" in="1" bc="00B4F0FF" fc="00008000">
        <tpls c="5">
          <tpl fld="1" item="21"/>
          <tpl fld="4" item="164"/>
          <tpl fld="2" item="1"/>
          <tpl fld="7" item="0"/>
          <tpl hier="51" item="4294967295"/>
        </tpls>
      </n>
      <n v="9.5498965051654464E-2" in="1" bc="00B4F0FF" fc="00008000">
        <tpls c="5">
          <tpl fld="1" item="21"/>
          <tpl fld="4" item="114"/>
          <tpl fld="2" item="1"/>
          <tpl fld="7" item="0"/>
          <tpl hier="51" item="4294967295"/>
        </tpls>
      </n>
      <n v="0.11974038977453602" in="1" bc="00B4F0FF" fc="00008000">
        <tpls c="5">
          <tpl fld="1" item="21"/>
          <tpl fld="13" item="25"/>
          <tpl fld="2" item="1"/>
          <tpl fld="7" item="0"/>
          <tpl hier="51" item="4294967295"/>
        </tpls>
      </n>
      <n v="8.2372456578636788E-2" in="1" bc="00B4F0FF" fc="00008000">
        <tpls c="5">
          <tpl fld="1" item="21"/>
          <tpl fld="4" item="45"/>
          <tpl fld="2" item="1"/>
          <tpl fld="7" item="0"/>
          <tpl hier="51" item="4294967295"/>
        </tpls>
      </n>
      <n v="0.13901650939797747" in="1" bc="00B4F0FF" fc="00008000">
        <tpls c="5">
          <tpl fld="1" item="21"/>
          <tpl fld="4" item="126"/>
          <tpl fld="2" item="1"/>
          <tpl fld="7" item="0"/>
          <tpl hier="51" item="4294967295"/>
        </tpls>
      </n>
      <n v="9.8437551413425417E-2" in="1" bc="00B4F0FF" fc="00008000">
        <tpls c="5">
          <tpl fld="1" item="21"/>
          <tpl fld="4" item="10"/>
          <tpl fld="2" item="1"/>
          <tpl fld="7" item="0"/>
          <tpl hier="51" item="4294967295"/>
        </tpls>
      </n>
      <n v="0.1198054547213856" in="1" bc="00B4F0FF" fc="00008000">
        <tpls c="5">
          <tpl fld="1" item="21"/>
          <tpl fld="4" item="109"/>
          <tpl fld="2" item="1"/>
          <tpl fld="7" item="0"/>
          <tpl hier="51" item="4294967295"/>
        </tpls>
      </n>
      <n v="0.10130254815358944" in="1" bc="00B4F0FF" fc="00008000">
        <tpls c="5">
          <tpl fld="1" item="21"/>
          <tpl fld="4" item="116"/>
          <tpl fld="2" item="1"/>
          <tpl fld="7" item="0"/>
          <tpl hier="51" item="4294967295"/>
        </tpls>
      </n>
      <n v="0.10078422965919004" in="1" bc="00B4F0FF" fc="00008000">
        <tpls c="5">
          <tpl fld="1" item="21"/>
          <tpl fld="4" item="115"/>
          <tpl fld="2" item="1"/>
          <tpl fld="7" item="0"/>
          <tpl hier="51" item="4294967295"/>
        </tpls>
      </n>
      <n v="6.4147583958225216E-2" in="1" bc="00B4F0FF" fc="00008000">
        <tpls c="5">
          <tpl fld="1" item="21"/>
          <tpl fld="4" item="53"/>
          <tpl fld="2" item="1"/>
          <tpl fld="7" item="0"/>
          <tpl hier="51" item="4294967295"/>
        </tpls>
      </n>
      <n v="-6.2471856030634062E-3" in="1" bc="00B4F0FF" fc="00000080">
        <tpls c="5">
          <tpl fld="1" item="21"/>
          <tpl fld="6" item="12"/>
          <tpl fld="2" item="1"/>
          <tpl fld="7" item="0"/>
          <tpl hier="51" item="4294967295"/>
        </tpls>
      </n>
      <n v="0.16627492535622584" in="1" bc="00B4F0FF" fc="00008000">
        <tpls c="5">
          <tpl fld="1" item="21"/>
          <tpl fld="4" item="134"/>
          <tpl fld="2" item="1"/>
          <tpl fld="7" item="0"/>
          <tpl hier="51" item="4294967295"/>
        </tpls>
      </n>
      <n v="0.11587004861981566" in="1" bc="00B4F0FF" fc="00008000">
        <tpls c="5">
          <tpl fld="1" item="21"/>
          <tpl fld="4" item="62"/>
          <tpl fld="2" item="1"/>
          <tpl fld="7" item="0"/>
          <tpl hier="51" item="4294967295"/>
        </tpls>
      </n>
      <n v="2.8151569100961848E-2" in="1" bc="00B4F0FF" fc="00008000">
        <tpls c="5">
          <tpl fld="1" item="21"/>
          <tpl fld="4" item="156"/>
          <tpl fld="2" item="1"/>
          <tpl fld="7" item="0"/>
          <tpl hier="51" item="4294967295"/>
        </tpls>
      </n>
      <n v="141341" in="0" bc="00B4F0FF" fc="00008000">
        <tpls c="5">
          <tpl fld="1" item="19"/>
          <tpl fld="4" item="158"/>
          <tpl fld="2" item="1"/>
          <tpl fld="7" item="1"/>
          <tpl hier="51" item="4294967295"/>
        </tpls>
      </n>
      <n v="48925801" in="0" bc="00B4F0FF" fc="00008000">
        <tpls c="5">
          <tpl fld="1" item="4"/>
          <tpl fld="4" item="158"/>
          <tpl fld="2" item="1"/>
          <tpl fld="7" item="1"/>
          <tpl hier="51" item="4294967295"/>
        </tpls>
      </n>
      <n v="61915000" in="0" fc="00008000">
        <tpls c="5">
          <tpl fld="9" item="2"/>
          <tpl fld="8" item="8"/>
          <tpl fld="2" item="1"/>
          <tpl fld="7" item="0"/>
          <tpl hier="51" item="4294967295"/>
        </tpls>
      </n>
      <n v="541220465.16999996" in="0" bc="00B4F0FF" fc="00008000">
        <tpls c="5">
          <tpl fld="1" item="20"/>
          <tpl fld="8" item="8"/>
          <tpl fld="2" item="1"/>
          <tpl fld="7" item="0"/>
          <tpl hier="51" item="4294967295"/>
        </tpls>
      </n>
      <n v="0.18378139324361964" in="1" bc="00B4F0FF" fc="00008000">
        <tpls c="5">
          <tpl fld="1" item="21"/>
          <tpl fld="8" item="8"/>
          <tpl fld="2" item="1"/>
          <tpl fld="7" item="0"/>
          <tpl hier="51" item="4294967295"/>
        </tpls>
      </n>
      <m in="0" fc="00404040">
        <tpls c="5">
          <tpl fld="9" item="0"/>
          <tpl fld="4" item="163"/>
          <tpl fld="2" item="1"/>
          <tpl fld="7" item="1"/>
          <tpl hier="51" item="4294967295"/>
        </tpls>
      </m>
      <n v="1555353" in="0" bc="00B4F0FF" fc="00008000">
        <tpls c="5">
          <tpl fld="1" item="13"/>
          <tpl fld="4" item="163"/>
          <tpl fld="2" item="1"/>
          <tpl fld="7" item="1"/>
          <tpl hier="51" item="4294967295"/>
        </tpls>
      </n>
      <n v="2.1030859369503191E-2" in="1" bc="00B4F0FF" fc="00008000">
        <tpls c="5">
          <tpl fld="1" item="24"/>
          <tpl fld="4" item="163"/>
          <tpl fld="2" item="1"/>
          <tpl fld="7" item="0"/>
          <tpl hier="51" item="4294967295"/>
        </tpls>
      </n>
      <n v="8.1284166899868726E-3" in="1" bc="00B4F0FF" fc="00008000">
        <tpls c="5">
          <tpl fld="1" item="24"/>
          <tpl fld="13" item="1"/>
          <tpl fld="2" item="1"/>
          <tpl fld="7" item="0"/>
          <tpl hier="51" item="4294967295"/>
        </tpls>
      </n>
      <n v="0.33806283430328227" bc="00B4F0FF" fc="00008000">
        <tpls c="5">
          <tpl fld="1" item="22"/>
          <tpl fld="6" item="16"/>
          <tpl fld="2" item="1"/>
          <tpl fld="7" item="0"/>
          <tpl hier="51" item="4294967295"/>
        </tpls>
      </n>
      <n v="0.3492808999150257" in="0" bc="00B4F0FF" fc="00008000">
        <tpls c="5">
          <tpl fld="1" item="7"/>
          <tpl fld="4" item="87"/>
          <tpl fld="2" item="1"/>
          <tpl fld="7" item="0"/>
          <tpl hier="51" item="4294967295"/>
        </tpls>
      </n>
      <m in="0" fc="00404040">
        <tpls c="5">
          <tpl fld="15" item="0"/>
          <tpl fld="4" item="172"/>
          <tpl fld="2" item="1"/>
          <tpl fld="7" item="1"/>
          <tpl hier="51" item="4294967295"/>
        </tpls>
      </m>
      <n v="0.47721963302325865" in="2" bc="00B4F0FF" fc="00008000">
        <tpls c="5">
          <tpl fld="1" item="8"/>
          <tpl fld="4" item="150"/>
          <tpl fld="2" item="1"/>
          <tpl fld="7" item="0"/>
          <tpl hier="51" item="4294967295"/>
        </tpls>
      </n>
      <n v="7.0543274997907756E-3" in="1" bc="00B4F0FF" fc="00008000">
        <tpls c="5">
          <tpl fld="1" item="24"/>
          <tpl fld="13" item="29"/>
          <tpl fld="2" item="1"/>
          <tpl fld="7" item="0"/>
          <tpl hier="51" item="4294967295"/>
        </tpls>
      </n>
      <n v="0.52875769284361307" in="2" bc="00B4F0FF" fc="00008000">
        <tpls c="5">
          <tpl fld="1" item="9"/>
          <tpl fld="4" item="117"/>
          <tpl fld="2" item="1"/>
          <tpl fld="7" item="0"/>
          <tpl hier="51" item="4294967295"/>
        </tpls>
      </n>
      <n v="122.192914" in="3" bc="00B4F0FF" fc="00008000">
        <tpls c="6">
          <tpl fld="1" item="3"/>
          <tpl fld="4" item="16"/>
          <tpl fld="2" item="1"/>
          <tpl fld="23" item="0"/>
          <tpl fld="7" item="0"/>
          <tpl hier="51" item="4294967295"/>
        </tpls>
      </n>
      <n v="55.099744000000001" in="3" bc="00B4F0FF" fc="00008000">
        <tpls c="6">
          <tpl fld="1" item="3"/>
          <tpl fld="13" item="19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32"/>
          <tpl fld="2" item="1"/>
          <tpl fld="7" item="1"/>
          <tpl hier="51" item="4294967295"/>
        </tpls>
      </m>
      <n v="1.1446338835953879E-2" in="1" bc="00B4F0FF" fc="00008000">
        <tpls c="5">
          <tpl fld="1" item="24"/>
          <tpl fld="4" item="44"/>
          <tpl fld="2" item="1"/>
          <tpl fld="7" item="0"/>
          <tpl hier="51" item="4294967295"/>
        </tpls>
      </n>
      <n v="105539322" in="0" bc="00B4F0FF" fc="00008000">
        <tpls c="5">
          <tpl fld="1" item="5"/>
          <tpl fld="4" item="38"/>
          <tpl fld="2" item="1"/>
          <tpl fld="7" item="0"/>
          <tpl hier="51" item="4294967295"/>
        </tpls>
      </n>
      <n v="42871935" in="0" bc="00B4F0FF" fc="00008000">
        <tpls c="5">
          <tpl fld="1" item="5"/>
          <tpl fld="4" item="134"/>
          <tpl fld="2" item="1"/>
          <tpl fld="7" item="0"/>
          <tpl hier="51" item="4294967295"/>
        </tpls>
      </n>
      <n v="-13143" in="0" bc="00B4F0FF" fc="00000080">
        <tpls c="5">
          <tpl fld="1" item="19"/>
          <tpl fld="4" item="90"/>
          <tpl fld="2" item="1"/>
          <tpl fld="7" item="1"/>
          <tpl hier="51" item="4294967295"/>
        </tpls>
      </n>
      <n v="46411247" in="0" bc="00B4F0FF" fc="00008000">
        <tpls c="5">
          <tpl fld="1" item="4"/>
          <tpl fld="4" item="90"/>
          <tpl fld="2" item="1"/>
          <tpl fld="7" item="1"/>
          <tpl hier="51" item="4294967295"/>
        </tpls>
      </n>
      <n v="52747762" in="0" bc="00B4F0FF" fc="00008000">
        <tpls c="5">
          <tpl fld="1" item="5"/>
          <tpl fld="4" item="22"/>
          <tpl fld="2" item="1"/>
          <tpl fld="7" item="0"/>
          <tpl hier="51" item="4294967295"/>
        </tpls>
      </n>
      <n v="2.3928825466756974E-2" in="1" bc="00B4F0FF" fc="00008000">
        <tpls c="5">
          <tpl fld="1" item="24"/>
          <tpl fld="4" item="112"/>
          <tpl fld="2" item="1"/>
          <tpl fld="7" item="0"/>
          <tpl hier="51" item="4294967295"/>
        </tpls>
      </n>
      <n v="0.21777115535660363" bc="00B4F0FF" fc="00008000">
        <tpls c="5">
          <tpl fld="1" item="22"/>
          <tpl fld="4" item="105"/>
          <tpl fld="2" item="1"/>
          <tpl fld="7" item="0"/>
          <tpl hier="51" item="4294967295"/>
        </tpls>
      </n>
      <n v="-5728" in="0" bc="00B4F0FF" fc="00000080">
        <tpls c="5">
          <tpl fld="1" item="19"/>
          <tpl fld="4" item="129"/>
          <tpl fld="2" item="1"/>
          <tpl fld="7" item="1"/>
          <tpl hier="51" item="4294967295"/>
        </tpls>
      </n>
      <n v="34881407" in="0" bc="00B4F0FF" fc="00008000">
        <tpls c="5">
          <tpl fld="1" item="4"/>
          <tpl fld="4" item="129"/>
          <tpl fld="2" item="1"/>
          <tpl fld="7" item="1"/>
          <tpl hier="51" item="4294967295"/>
        </tpls>
      </n>
      <n v="3.6765623888805478E-2" in="1" bc="00B4F0FF" fc="00008000">
        <tpls c="5">
          <tpl fld="1" item="21"/>
          <tpl fld="4" item="173"/>
          <tpl fld="2" item="1"/>
          <tpl fld="7" item="0"/>
          <tpl hier="51" item="4294967295"/>
        </tpls>
      </n>
      <n v="9.4866743995932812E-2" bc="00B4F0FF" fc="00008000">
        <tpls c="5">
          <tpl fld="1" item="27"/>
          <tpl fld="4" item="93"/>
          <tpl fld="2" item="1"/>
          <tpl fld="7" item="0"/>
          <tpl hier="51" item="4294967295"/>
        </tpls>
      </n>
      <m in="0" fc="00404040">
        <tpls c="5">
          <tpl fld="9" item="1"/>
          <tpl fld="4" item="113"/>
          <tpl fld="2" item="1"/>
          <tpl fld="7" item="0"/>
          <tpl hier="51" item="4294967295"/>
        </tpls>
      </m>
      <n v="0.1746733959629862" bc="00B4F0FF" fc="00008000">
        <tpls c="5">
          <tpl fld="1" item="27"/>
          <tpl fld="4" item="119"/>
          <tpl fld="2" item="1"/>
          <tpl fld="7" item="0"/>
          <tpl hier="51" item="4294967295"/>
        </tpls>
      </n>
      <n v="225666" in="0" bc="00B4F0FF" fc="00008000">
        <tpls c="5">
          <tpl fld="1" item="19"/>
          <tpl fld="13" item="32"/>
          <tpl fld="2" item="1"/>
          <tpl fld="7" item="1"/>
          <tpl hier="51" item="4294967295"/>
        </tpls>
      </n>
      <n v="79775146" in="0" bc="00B4F0FF" fc="00008000">
        <tpls c="5">
          <tpl fld="1" item="4"/>
          <tpl fld="13" item="32"/>
          <tpl fld="2" item="1"/>
          <tpl fld="7" item="1"/>
          <tpl hier="51" item="4294967295"/>
        </tpls>
      </n>
      <n v="0.61045180944580857" in="2" bc="00B4F0FF" fc="00008000">
        <tpls c="5">
          <tpl fld="1" item="8"/>
          <tpl fld="4" item="153"/>
          <tpl fld="2" item="1"/>
          <tpl fld="7" item="0"/>
          <tpl hier="51" item="4294967295"/>
        </tpls>
      </n>
      <n v="32940548" in="0" bc="00B4F0FF" fc="00008000">
        <tpls c="5">
          <tpl fld="1" item="4"/>
          <tpl fld="4" item="34"/>
          <tpl fld="2" item="1"/>
          <tpl fld="7" item="0"/>
          <tpl hier="51" item="4294967295"/>
        </tpls>
      </n>
      <n v="212047817" in="0" bc="00B4F0FF" fc="00008000">
        <tpls c="5">
          <tpl fld="1" item="4"/>
          <tpl fld="4" item="17"/>
          <tpl fld="2" item="1"/>
          <tpl fld="7" item="0"/>
          <tpl hier="51" item="4294967295"/>
        </tpls>
      </n>
      <n v="143930776" in="0" bc="00B4F0FF" fc="00008000">
        <tpls c="5">
          <tpl fld="1" item="4"/>
          <tpl fld="4" item="43"/>
          <tpl fld="2" item="1"/>
          <tpl fld="7" item="0"/>
          <tpl hier="51" item="4294967295"/>
        </tpls>
      </n>
      <n v="983281434" in="0" bc="00B4F0FF" fc="00008000">
        <tpls c="5">
          <tpl fld="1" item="5"/>
          <tpl fld="4" item="162"/>
          <tpl fld="2" item="1"/>
          <tpl fld="7" item="0"/>
          <tpl hier="51" item="4294967295"/>
        </tpls>
      </n>
      <n v="0.53414092771187449" in="2" bc="00B4F0FF" fc="00008000">
        <tpls c="5">
          <tpl fld="1" item="8"/>
          <tpl fld="4" item="177"/>
          <tpl fld="2" item="1"/>
          <tpl fld="7" item="0"/>
          <tpl hier="51" item="4294967295"/>
        </tpls>
      </n>
      <n v="88263557" in="0" bc="00B4F0FF" fc="00008000">
        <tpls c="5">
          <tpl fld="1" item="5"/>
          <tpl fld="4" item="178"/>
          <tpl fld="2" item="1"/>
          <tpl fld="7" item="0"/>
          <tpl hier="51" item="4294967295"/>
        </tpls>
      </n>
      <n v="6.5500289563051248E-2" in="1" bc="00B4F0FF" fc="00008000">
        <tpls c="5">
          <tpl fld="1" item="21"/>
          <tpl fld="4" item="8"/>
          <tpl fld="2" item="1"/>
          <tpl fld="7" item="0"/>
          <tpl hier="51" item="4294967295"/>
        </tpls>
      </n>
      <n v="0.12615662470265748" in="1" bc="00B4F0FF" fc="00008000">
        <tpls c="5">
          <tpl fld="1" item="21"/>
          <tpl fld="4" item="149"/>
          <tpl fld="2" item="1"/>
          <tpl fld="7" item="0"/>
          <tpl hier="51" item="4294967295"/>
        </tpls>
      </n>
      <n v="0.13498320752149065" in="1" bc="00B4F0FF" fc="00008000">
        <tpls c="5">
          <tpl fld="1" item="21"/>
          <tpl fld="13" item="2"/>
          <tpl fld="2" item="1"/>
          <tpl fld="7" item="0"/>
          <tpl hier="51" item="4294967295"/>
        </tpls>
      </n>
      <n v="0.14526530967956239" in="1" bc="00B4F0FF" fc="00008000">
        <tpls c="5">
          <tpl fld="1" item="21"/>
          <tpl fld="4" item="54"/>
          <tpl fld="2" item="1"/>
          <tpl fld="7" item="0"/>
          <tpl hier="51" item="4294967295"/>
        </tpls>
      </n>
      <n v="8.8978419738022244E-2" in="1" bc="00B4F0FF" fc="00008000">
        <tpls c="5">
          <tpl fld="1" item="21"/>
          <tpl fld="4" item="108"/>
          <tpl fld="2" item="1"/>
          <tpl fld="7" item="0"/>
          <tpl hier="51" item="4294967295"/>
        </tpls>
      </n>
      <n v="0.13311272664081944" in="1" bc="00B4F0FF" fc="00008000">
        <tpls c="5">
          <tpl fld="1" item="21"/>
          <tpl fld="4" item="97"/>
          <tpl fld="2" item="1"/>
          <tpl fld="7" item="0"/>
          <tpl hier="51" item="4294967295"/>
        </tpls>
      </n>
      <n v="0.54422192179759354" bc="00B4F0FF" fc="00008000">
        <tpls c="5">
          <tpl fld="1" item="22"/>
          <tpl fld="8" item="8"/>
          <tpl fld="2" item="1"/>
          <tpl fld="7" item="0"/>
          <tpl hier="51" item="4294967295"/>
        </tpls>
      </n>
      <n v="272.31251300000002" in="3" bc="00B4F0FF" fc="00008000">
        <tpls c="6">
          <tpl fld="1" item="3"/>
          <tpl fld="4" item="67"/>
          <tpl fld="2" item="1"/>
          <tpl fld="23" item="0"/>
          <tpl fld="7" item="0"/>
          <tpl hier="51" item="4294967295"/>
        </tpls>
      </n>
      <n v="10538000" in="0" fc="00008000">
        <tpls c="5">
          <tpl fld="15" item="0"/>
          <tpl fld="6" item="6"/>
          <tpl fld="2" item="1"/>
          <tpl fld="7" item="1"/>
          <tpl hier="51" item="4294967295"/>
        </tpls>
      </n>
      <n v="66.885624000000007" in="3" bc="00B4F0FF" fc="00008000">
        <tpls c="6">
          <tpl fld="1" item="3"/>
          <tpl fld="4" item="94"/>
          <tpl fld="2" item="1"/>
          <tpl fld="23" item="0"/>
          <tpl fld="7" item="0"/>
          <tpl hier="51" item="4294967295"/>
        </tpls>
      </n>
      <n v="9.0730384921085504E-3" bc="00B4F0FF" fc="00008000">
        <tpls c="5">
          <tpl fld="1" item="22"/>
          <tpl fld="4" item="12"/>
          <tpl fld="2" item="1"/>
          <tpl fld="7" item="0"/>
          <tpl hier="51" item="4294967295"/>
        </tpls>
      </n>
      <n v="5.1041933940593677E-2" bc="00B4F0FF" fc="00008000">
        <tpls c="5">
          <tpl fld="1" item="27"/>
          <tpl fld="6" item="12"/>
          <tpl fld="2" item="1"/>
          <tpl fld="7" item="0"/>
          <tpl hier="51" item="4294967295"/>
        </tpls>
      </n>
      <n v="0.75971678854720293" in="2" bc="00B4F0FF" fc="00008000">
        <tpls c="5">
          <tpl fld="1" item="8"/>
          <tpl fld="4" item="170"/>
          <tpl fld="2" item="1"/>
          <tpl fld="7" item="0"/>
          <tpl hier="51" item="4294967295"/>
        </tpls>
      </n>
      <m in="0" fc="00404040">
        <tpls c="5">
          <tpl fld="9" item="2"/>
          <tpl fld="4" item="162"/>
          <tpl fld="2" item="1"/>
          <tpl fld="7" item="0"/>
          <tpl hier="51" item="4294967295"/>
        </tpls>
      </m>
      <n v="0.42937520677260926" in="2" bc="00B4F0FF" fc="00008000">
        <tpls c="5">
          <tpl fld="1" item="8"/>
          <tpl fld="4" item="178"/>
          <tpl fld="2" item="1"/>
          <tpl fld="7" item="0"/>
          <tpl hier="51" item="4294967295"/>
        </tpls>
      </n>
      <n v="7.7169277410083059E-2" in="1" bc="00B4F0FF" fc="00008000">
        <tpls c="5">
          <tpl fld="1" item="21"/>
          <tpl fld="5" item="3"/>
          <tpl fld="2" item="1"/>
          <tpl fld="7" item="0"/>
          <tpl hier="51" item="4294967295"/>
        </tpls>
      </n>
      <n v="0.1042500617059435" in="1" bc="00B4F0FF" fc="00008000">
        <tpls c="5">
          <tpl fld="1" item="21"/>
          <tpl fld="4" item="31"/>
          <tpl fld="2" item="1"/>
          <tpl fld="7" item="0"/>
          <tpl hier="51" item="4294967295"/>
        </tpls>
      </n>
      <m in="0" fc="00404040">
        <tpls c="5">
          <tpl fld="9" item="0"/>
          <tpl fld="4" item="142"/>
          <tpl fld="2" item="1"/>
          <tpl fld="7" item="1"/>
          <tpl hier="51" item="4294967295"/>
        </tpls>
      </m>
      <n v="47397209" in="0" bc="00B4F0FF" fc="00008000">
        <tpls c="5">
          <tpl fld="1" item="4"/>
          <tpl fld="4" item="65"/>
          <tpl fld="2" item="1"/>
          <tpl fld="7" item="0"/>
          <tpl hier="51" item="4294967295"/>
        </tpls>
      </n>
      <n v="0.17755348983516489" in="2" bc="00B4F0FF" fc="00008000">
        <tpls c="5">
          <tpl fld="1" item="8"/>
          <tpl fld="13" item="18"/>
          <tpl fld="2" item="1"/>
          <tpl fld="7" item="0"/>
          <tpl hier="51" item="4294967295"/>
        </tpls>
      </n>
      <m in="0" fc="00404040">
        <tpls c="5">
          <tpl fld="9" item="0"/>
          <tpl fld="4" item="103"/>
          <tpl fld="2" item="1"/>
          <tpl fld="7" item="1"/>
          <tpl hier="51" item="4294967295"/>
        </tpls>
      </m>
      <n v="0.17549981205619489" bc="00B4F0FF" fc="00008000">
        <tpls c="5">
          <tpl fld="1" item="22"/>
          <tpl fld="4" item="96"/>
          <tpl fld="2" item="1"/>
          <tpl fld="7" item="0"/>
          <tpl hier="51" item="4294967295"/>
        </tpls>
      </n>
      <n v="0.13886088367610044" bc="00B4F0FF" fc="00008000">
        <tpls c="5">
          <tpl fld="1" item="27"/>
          <tpl fld="4" item="9"/>
          <tpl fld="2" item="1"/>
          <tpl fld="7" item="0"/>
          <tpl hier="51" item="4294967295"/>
        </tpls>
      </n>
      <n v="1.1037026370762442E-2" bc="00B4F0FF" fc="00008000">
        <tpls c="5">
          <tpl fld="1" item="26"/>
          <tpl fld="13" item="24"/>
          <tpl fld="2" item="1"/>
          <tpl fld="7" item="0"/>
          <tpl hier="51" item="4294967295"/>
        </tpls>
      </n>
      <n v="52849967" in="0" bc="00B4F0FF" fc="00008000">
        <tpls c="5">
          <tpl fld="1" item="4"/>
          <tpl fld="4" item="86"/>
          <tpl fld="2" item="1"/>
          <tpl fld="7" item="0"/>
          <tpl hier="51" item="4294967295"/>
        </tpls>
      </n>
      <n v="0.32284314294158428" in="0" bc="00B4F0FF" fc="00008000">
        <tpls c="5">
          <tpl fld="1" item="7"/>
          <tpl fld="4" item="162"/>
          <tpl fld="2" item="1"/>
          <tpl fld="7" item="0"/>
          <tpl hier="51" item="4294967295"/>
        </tpls>
      </n>
      <m in="0" fc="00404040">
        <tpls c="5">
          <tpl fld="9" item="1"/>
          <tpl fld="4" item="177"/>
          <tpl fld="2" item="1"/>
          <tpl fld="7" item="0"/>
          <tpl hier="51" item="4294967295"/>
        </tpls>
      </m>
      <n v="4909610.75" in="0" bc="00B4F0FF" fc="00008000">
        <tpls c="5">
          <tpl fld="1" item="20"/>
          <tpl fld="4" item="177"/>
          <tpl fld="2" item="1"/>
          <tpl fld="7" item="0"/>
          <tpl hier="51" item="4294967295"/>
        </tpls>
      </n>
      <n v="8.8411739513028206E-2" in="1" bc="00B4F0FF" fc="00008000">
        <tpls c="5">
          <tpl fld="1" item="21"/>
          <tpl fld="4" item="161"/>
          <tpl fld="2" item="1"/>
          <tpl fld="7" item="0"/>
          <tpl hier="51" item="4294967295"/>
        </tpls>
      </n>
      <n v="7.3232351251879463E-2" in="1" bc="00B4F0FF" fc="00008000">
        <tpls c="5">
          <tpl fld="1" item="21"/>
          <tpl fld="6" item="1"/>
          <tpl fld="2" item="1"/>
          <tpl fld="7" item="0"/>
          <tpl hier="51" item="4294967295"/>
        </tpls>
      </n>
      <n v="10905" in="0" bc="00B4F0FF" fc="00008000">
        <tpls c="5">
          <tpl fld="1" item="19"/>
          <tpl fld="4" item="14"/>
          <tpl fld="2" item="1"/>
          <tpl fld="7" item="1"/>
          <tpl hier="51" item="4294967295"/>
        </tpls>
      </n>
      <n v="25418926" in="0" bc="00B4F0FF" fc="00008000">
        <tpls c="5">
          <tpl fld="1" item="4"/>
          <tpl fld="4" item="14"/>
          <tpl fld="2" item="1"/>
          <tpl fld="7" item="1"/>
          <tpl hier="51" item="4294967295"/>
        </tpls>
      </n>
      <n v="0.42905984234077232" in="2" bc="00B4F0FF" fc="00008000">
        <tpls c="5">
          <tpl fld="1" item="9"/>
          <tpl fld="4" item="145"/>
          <tpl fld="2" item="1"/>
          <tpl fld="7" item="0"/>
          <tpl hier="51" item="4294967295"/>
        </tpls>
      </n>
      <n v="0.11817179370790028" in="1" bc="00B4F0FF" fc="00008000">
        <tpls c="5">
          <tpl fld="1" item="21"/>
          <tpl fld="4" item="39"/>
          <tpl fld="2" item="1"/>
          <tpl fld="7" item="0"/>
          <tpl hier="51" item="4294967295"/>
        </tpls>
      </n>
      <n v="0.65956850891068541" in="2" bc="00B4F0FF" fc="00008000">
        <tpls c="5">
          <tpl fld="1" item="9"/>
          <tpl fld="4" item="84"/>
          <tpl fld="2" item="1"/>
          <tpl fld="7" item="0"/>
          <tpl hier="51" item="4294967295"/>
        </tpls>
      </n>
      <n v="0.16107122520923861" bc="00B4F0FF" fc="00008000">
        <tpls c="5">
          <tpl fld="1" item="27"/>
          <tpl fld="4" item="0"/>
          <tpl fld="2" item="1"/>
          <tpl fld="7" item="0"/>
          <tpl hier="51" item="4294967295"/>
        </tpls>
      </n>
      <m in="0" fc="00404040">
        <tpls c="5">
          <tpl fld="9" item="1"/>
          <tpl fld="4" item="137"/>
          <tpl fld="2" item="1"/>
          <tpl fld="7" item="0"/>
          <tpl hier="51" item="4294967295"/>
        </tpls>
      </m>
      <n v="43787386" in="0" bc="00B4F0FF" fc="00008000">
        <tpls c="5">
          <tpl fld="1" item="4"/>
          <tpl fld="4" item="33"/>
          <tpl fld="2" item="1"/>
          <tpl fld="7" item="0"/>
          <tpl hier="51" item="4294967295"/>
        </tpls>
      </n>
      <n v="0.10854763138879492" in="1" bc="00B4F0FF" fc="00008000">
        <tpls c="5">
          <tpl fld="1" item="21"/>
          <tpl fld="4" item="166"/>
          <tpl fld="2" item="1"/>
          <tpl fld="7" item="0"/>
          <tpl hier="51" item="4294967295"/>
        </tpls>
      </n>
      <n v="0.18234677787009146" in="1" bc="00B4F0FF" fc="00008000">
        <tpls c="5">
          <tpl fld="1" item="21"/>
          <tpl fld="4" item="82"/>
          <tpl fld="2" item="1"/>
          <tpl fld="7" item="0"/>
          <tpl hier="51" item="4294967295"/>
        </tpls>
      </n>
      <n v="0.13473742634574495" in="1" bc="00B4F0FF" fc="00008000">
        <tpls c="5">
          <tpl fld="1" item="21"/>
          <tpl fld="4" item="64"/>
          <tpl fld="2" item="1"/>
          <tpl fld="7" item="0"/>
          <tpl hier="51" item="4294967295"/>
        </tpls>
      </n>
      <n v="0.33018099323339539" in="2" bc="00B4F0FF" fc="00008000">
        <tpls c="5">
          <tpl fld="1" item="9"/>
          <tpl fld="4" item="67"/>
          <tpl fld="2" item="1"/>
          <tpl fld="7" item="0"/>
          <tpl hier="51" item="4294967295"/>
        </tpls>
      </n>
      <n v="0.39954735058926394" in="0" bc="00B4F0FF" fc="00008000">
        <tpls c="5">
          <tpl fld="1" item="7"/>
          <tpl fld="4" item="24"/>
          <tpl fld="2" item="1"/>
          <tpl fld="7" item="0"/>
          <tpl hier="51" item="4294967295"/>
        </tpls>
      </n>
      <n v="8.7183888591450667E-2" bc="00B4F0FF" fc="00008000">
        <tpls c="5">
          <tpl fld="1" item="27"/>
          <tpl fld="4" item="66"/>
          <tpl fld="2" item="1"/>
          <tpl fld="7" item="0"/>
          <tpl hier="51" item="4294967295"/>
        </tpls>
      </n>
      <n v="2.1021407649784392E-2" bc="00B4F0FF" fc="00008000">
        <tpls c="5">
          <tpl fld="1" item="26"/>
          <tpl fld="4" item="81"/>
          <tpl fld="2" item="1"/>
          <tpl fld="7" item="0"/>
          <tpl hier="51" item="4294967295"/>
        </tpls>
      </n>
      <n v="0.65956850891068541" in="2" bc="00B4F0FF" fc="00008000">
        <tpls c="5">
          <tpl fld="1" item="8"/>
          <tpl fld="4" item="84"/>
          <tpl fld="2" item="1"/>
          <tpl fld="7" item="0"/>
          <tpl hier="51" item="4294967295"/>
        </tpls>
      </n>
      <e v="#NUM!" bc="00B4F0FF" fc="00404040">
        <tpls c="5">
          <tpl fld="1" item="22"/>
          <tpl fld="6" item="3"/>
          <tpl fld="2" item="1"/>
          <tpl fld="7" item="0"/>
          <tpl hier="51" item="4294967295"/>
        </tpls>
      </e>
      <n v="3.5025840446176251E-3" bc="00B4F0FF" fc="00008000">
        <tpls c="5">
          <tpl fld="1" item="26"/>
          <tpl fld="4" item="165"/>
          <tpl fld="2" item="1"/>
          <tpl fld="7" item="0"/>
          <tpl hier="51" item="4294967295"/>
        </tpls>
      </n>
      <n v="1444397815" in="0" bc="00B4F0FF" fc="00008000">
        <tpls c="5">
          <tpl fld="1" item="4"/>
          <tpl fld="4" item="11"/>
          <tpl fld="2" item="1"/>
          <tpl fld="7" item="0"/>
          <tpl hier="51" item="4294967295"/>
        </tpls>
      </n>
      <n v="0.18421953197755112" bc="00B4F0FF" fc="00008000">
        <tpls c="5">
          <tpl fld="1" item="22"/>
          <tpl fld="4" item="166"/>
          <tpl fld="2" item="1"/>
          <tpl fld="7" item="0"/>
          <tpl hier="51" item="4294967295"/>
        </tpls>
      </n>
      <n v="0.15228094492823188" in="1" bc="00B4F0FF" fc="00008000">
        <tpls c="5">
          <tpl fld="1" item="21"/>
          <tpl fld="4" item="83"/>
          <tpl fld="2" item="1"/>
          <tpl fld="7" item="0"/>
          <tpl hier="51" item="4294967295"/>
        </tpls>
      </n>
      <n v="2.1945884501601086E-2" bc="00B4F0FF" fc="00008000">
        <tpls c="5">
          <tpl fld="1" item="26"/>
          <tpl fld="4" item="158"/>
          <tpl fld="2" item="1"/>
          <tpl fld="7" item="0"/>
          <tpl hier="51" item="4294967295"/>
        </tpls>
      </n>
      <m in="0" fc="00404040">
        <tpls c="5">
          <tpl fld="15" item="0"/>
          <tpl fld="4" item="82"/>
          <tpl fld="2" item="1"/>
          <tpl fld="7" item="1"/>
          <tpl hier="51" item="4294967295"/>
        </tpls>
      </m>
      <m in="0" fc="00404040">
        <tpls c="5">
          <tpl fld="9" item="1"/>
          <tpl fld="4" item="171"/>
          <tpl fld="2" item="1"/>
          <tpl fld="7" item="0"/>
          <tpl hier="51" item="4294967295"/>
        </tpls>
      </m>
      <n v="12730821.82" in="0" bc="00B4F0FF" fc="00008000">
        <tpls c="5">
          <tpl fld="1" item="20"/>
          <tpl fld="4" item="171"/>
          <tpl fld="2" item="1"/>
          <tpl fld="7" item="0"/>
          <tpl hier="51" item="4294967295"/>
        </tpls>
      </n>
      <n v="64022479" in="0" bc="00B4F0FF" fc="00008000">
        <tpls c="5">
          <tpl fld="1" item="5"/>
          <tpl fld="4" item="48"/>
          <tpl fld="2" item="1"/>
          <tpl fld="7" item="0"/>
          <tpl hier="51" item="4294967295"/>
        </tpls>
      </n>
      <n v="8.4987481678815407E-3" in="1" bc="00B4F0FF" fc="00008000">
        <tpls c="5">
          <tpl fld="1" item="24"/>
          <tpl fld="4" item="125"/>
          <tpl fld="2" item="1"/>
          <tpl fld="7" item="0"/>
          <tpl hier="51" item="4294967295"/>
        </tpls>
      </n>
      <m in="0" fc="00404040">
        <tpls c="5">
          <tpl fld="9" item="2"/>
          <tpl fld="4" item="146"/>
          <tpl fld="2" item="1"/>
          <tpl fld="7" item="0"/>
          <tpl hier="51" item="4294967295"/>
        </tpls>
      </m>
      <n v="185078" in="0" bc="00B4F0FF" fc="00008000">
        <tpls c="5">
          <tpl fld="1" item="19"/>
          <tpl fld="4" item="124"/>
          <tpl fld="2" item="1"/>
          <tpl fld="7" item="1"/>
          <tpl hier="51" item="4294967295"/>
        </tpls>
      </n>
      <n v="90755648" in="0" bc="00B4F0FF" fc="00008000">
        <tpls c="5">
          <tpl fld="1" item="4"/>
          <tpl fld="4" item="124"/>
          <tpl fld="2" item="1"/>
          <tpl fld="7" item="1"/>
          <tpl hier="51" item="4294967295"/>
        </tpls>
      </n>
      <n v="0.31736581121449708" bc="00B4F0FF" fc="00008000">
        <tpls c="5">
          <tpl fld="1" item="22"/>
          <tpl fld="4" item="32"/>
          <tpl fld="2" item="1"/>
          <tpl fld="7" item="0"/>
          <tpl hier="51" item="4294967295"/>
        </tpls>
      </n>
      <n v="1.9972083793201062E-2" in="1" bc="00B4F0FF" fc="00008000">
        <tpls c="5">
          <tpl fld="1" item="24"/>
          <tpl fld="4" item="47"/>
          <tpl fld="2" item="1"/>
          <tpl fld="7" item="0"/>
          <tpl hier="51" item="4294967295"/>
        </tpls>
      </n>
      <n v="133090341" in="0" bc="00B4F0FF" fc="00008000">
        <tpls c="5">
          <tpl fld="1" item="5"/>
          <tpl fld="4" item="143"/>
          <tpl fld="2" item="1"/>
          <tpl fld="7" item="0"/>
          <tpl hier="51" item="4294967295"/>
        </tpls>
      </n>
      <n v="74856" in="0" bc="00B4F0FF" fc="00008000">
        <tpls c="5">
          <tpl fld="1" item="19"/>
          <tpl fld="4" item="160"/>
          <tpl fld="2" item="1"/>
          <tpl fld="7" item="1"/>
          <tpl hier="51" item="4294967295"/>
        </tpls>
      </n>
      <n v="80224971" in="0" bc="00B4F0FF" fc="00008000">
        <tpls c="5">
          <tpl fld="1" item="4"/>
          <tpl fld="4" item="160"/>
          <tpl fld="2" item="1"/>
          <tpl fld="7" item="1"/>
          <tpl hier="51" item="4294967295"/>
        </tpls>
      </n>
      <m in="0" fc="00404040">
        <tpls c="5">
          <tpl fld="9" item="1"/>
          <tpl fld="4" item="38"/>
          <tpl fld="2" item="1"/>
          <tpl fld="7" item="0"/>
          <tpl hier="51" item="4294967295"/>
        </tpls>
      </m>
      <n v="2270207610" in="0" bc="00B4F0FF" fc="00008000">
        <tpls c="5">
          <tpl fld="1" item="5"/>
          <tpl fld="4" item="77"/>
          <tpl fld="2" item="1"/>
          <tpl fld="7" item="0"/>
          <tpl hier="51" item="4294967295"/>
        </tpls>
      </n>
      <n v="384566" in="0" bc="00B4F0FF" fc="00008000">
        <tpls c="5">
          <tpl fld="1" item="19"/>
          <tpl fld="4" item="77"/>
          <tpl fld="2" item="1"/>
          <tpl fld="7" item="1"/>
          <tpl hier="51" item="4294967295"/>
        </tpls>
      </n>
      <n v="2227353075" in="0" bc="00B4F0FF" fc="00008000">
        <tpls c="5">
          <tpl fld="1" item="4"/>
          <tpl fld="4" item="77"/>
          <tpl fld="2" item="1"/>
          <tpl fld="7" item="1"/>
          <tpl hier="51" item="4294967295"/>
        </tpls>
      </n>
      <n v="66710685" in="0" bc="00B4F0FF" fc="00008000">
        <tpls c="5">
          <tpl fld="1" item="4"/>
          <tpl fld="4" item="22"/>
          <tpl fld="2" item="1"/>
          <tpl fld="7" item="0"/>
          <tpl hier="51" item="4294967295"/>
        </tpls>
      </n>
      <n v="0.32965334835449062" in="2" bc="00B4F0FF" fc="00008000">
        <tpls c="5">
          <tpl fld="1" item="8"/>
          <tpl fld="4" item="112"/>
          <tpl fld="2" item="1"/>
          <tpl fld="7" item="0"/>
          <tpl hier="51" item="4294967295"/>
        </tpls>
      </n>
      <n v="0.17325380901298684" bc="00B4F0FF" fc="00008000">
        <tpls c="5">
          <tpl fld="1" item="22"/>
          <tpl fld="4" item="160"/>
          <tpl fld="2" item="1"/>
          <tpl fld="7" item="0"/>
          <tpl hier="51" item="4294967295"/>
        </tpls>
      </n>
      <n v="0.13157278938196854" bc="00B4F0FF" fc="00008000">
        <tpls c="5">
          <tpl fld="1" item="27"/>
          <tpl fld="4" item="120"/>
          <tpl fld="2" item="1"/>
          <tpl fld="7" item="0"/>
          <tpl hier="51" item="4294967295"/>
        </tpls>
      </n>
      <n v="2.8574471530490076E-2" in="1" bc="00B4F0FF" fc="00008000">
        <tpls c="5">
          <tpl fld="1" item="24"/>
          <tpl fld="4" item="113"/>
          <tpl fld="2" item="1"/>
          <tpl fld="7" item="0"/>
          <tpl hier="51" item="4294967295"/>
        </tpls>
      </n>
      <m in="0" fc="00404040">
        <tpls c="5">
          <tpl fld="15" item="0"/>
          <tpl fld="4" item="119"/>
          <tpl fld="2" item="1"/>
          <tpl fld="7" item="1"/>
          <tpl hier="51" item="4294967295"/>
        </tpls>
      </m>
      <n v="0.56350394160097328" in="0" bc="00B4F0FF" fc="00008000">
        <tpls c="5">
          <tpl fld="1" item="7"/>
          <tpl fld="13" item="32"/>
          <tpl fld="2" item="1"/>
          <tpl fld="7" item="0"/>
          <tpl hier="51" item="4294967295"/>
        </tpls>
      </n>
      <n v="36.476384000000003" in="3" bc="00B4F0FF" fc="00008000">
        <tpls c="6">
          <tpl fld="1" item="3"/>
          <tpl fld="4" item="153"/>
          <tpl fld="2" item="1"/>
          <tpl fld="23" item="0"/>
          <tpl fld="7" item="0"/>
          <tpl hier="51" item="4294967295"/>
        </tpls>
      </n>
      <n v="1364.9601769999999" in="3" bc="00B4F0FF" fc="00008000">
        <tpls c="6">
          <tpl fld="1" item="3"/>
          <tpl fld="4" item="162"/>
          <tpl fld="2" item="1"/>
          <tpl fld="23" item="0"/>
          <tpl fld="7" item="0"/>
          <tpl hier="51" item="4294967295"/>
        </tpls>
      </n>
      <n v="0.34967092325312904" in="2" bc="00B4F0FF" fc="00008000">
        <tpls c="5">
          <tpl fld="1" item="8"/>
          <tpl fld="13" item="34"/>
          <tpl fld="2" item="1"/>
          <tpl fld="7" item="0"/>
          <tpl hier="51" item="4294967295"/>
        </tpls>
      </n>
      <n v="7.9539489556092711E-3" in="1" bc="00B4F0FF" fc="00008000">
        <tpls c="5">
          <tpl fld="1" item="24"/>
          <tpl fld="4" item="177"/>
          <tpl fld="2" item="1"/>
          <tpl fld="7" item="0"/>
          <tpl hier="51" item="4294967295"/>
        </tpls>
      </n>
      <n v="79029886" in="0" bc="00B4F0FF" fc="00008000">
        <tpls c="5">
          <tpl fld="1" item="4"/>
          <tpl fld="4" item="178"/>
          <tpl fld="2" item="1"/>
          <tpl fld="7" item="0"/>
          <tpl hier="51" item="4294967295"/>
        </tpls>
      </n>
      <n v="0.11197565807759724" in="1" bc="00B4F0FF" fc="00008000">
        <tpls c="5">
          <tpl fld="1" item="21"/>
          <tpl fld="4" item="73"/>
          <tpl fld="2" item="1"/>
          <tpl fld="7" item="0"/>
          <tpl hier="51" item="4294967295"/>
        </tpls>
      </n>
      <n v="3.1210211568465734E-2" in="1" bc="00B4F0FF" fc="00008000">
        <tpls c="5">
          <tpl fld="1" item="21"/>
          <tpl fld="4" item="121"/>
          <tpl fld="2" item="1"/>
          <tpl fld="7" item="0"/>
          <tpl hier="51" item="4294967295"/>
        </tpls>
      </n>
      <n v="9.3540318323470859E-2" in="1" bc="00B4F0FF" fc="00008000">
        <tpls c="5">
          <tpl fld="1" item="21"/>
          <tpl fld="13" item="16"/>
          <tpl fld="2" item="1"/>
          <tpl fld="7" item="0"/>
          <tpl hier="51" item="4294967295"/>
        </tpls>
      </n>
      <n v="9.4442041410810529E-2" in="1" bc="00B4F0FF" fc="00008000">
        <tpls c="5">
          <tpl fld="1" item="21"/>
          <tpl fld="4" item="2"/>
          <tpl fld="2" item="1"/>
          <tpl fld="7" item="0"/>
          <tpl hier="51" item="4294967295"/>
        </tpls>
      </n>
      <n v="0.13704885142641376" in="1" bc="00B4F0FF" fc="00008000">
        <tpls c="5">
          <tpl fld="1" item="21"/>
          <tpl fld="4" item="70"/>
          <tpl fld="2" item="1"/>
          <tpl fld="7" item="0"/>
          <tpl hier="51" item="4294967295"/>
        </tpls>
      </n>
      <n v="6.9741273378382151E-2" in="1" bc="00B4F0FF" fc="00008000">
        <tpls c="5">
          <tpl fld="1" item="21"/>
          <tpl fld="13" item="26"/>
          <tpl fld="2" item="1"/>
          <tpl fld="7" item="0"/>
          <tpl hier="51" item="4294967295"/>
        </tpls>
      </n>
      <n v="4965569127.3345041" in="0" bc="00B4F0FF" fc="00008000">
        <tpls c="5">
          <tpl fld="1" item="4"/>
          <tpl fld="8" item="8"/>
          <tpl fld="2" item="1"/>
          <tpl fld="7" item="1"/>
          <tpl hier="51" item="4294967295"/>
        </tpls>
      </n>
      <n v="-19000" in="0" fc="00000080">
        <tpls c="5">
          <tpl fld="9" item="1"/>
          <tpl fld="13" item="18"/>
          <tpl fld="2" item="1"/>
          <tpl fld="7" item="0"/>
          <tpl hier="51" item="4294967295"/>
        </tpls>
      </n>
      <m in="0" fc="00404040">
        <tpls c="5">
          <tpl fld="9" item="1"/>
          <tpl fld="4" item="169"/>
          <tpl fld="2" item="1"/>
          <tpl fld="7" item="0"/>
          <tpl hier="51" item="4294967295"/>
        </tpls>
      </m>
      <n v="120642528.17" in="0" bc="00B4F0FF" fc="00008000">
        <tpls c="5">
          <tpl fld="1" item="20"/>
          <tpl fld="4" item="169"/>
          <tpl fld="2" item="1"/>
          <tpl fld="7" item="0"/>
          <tpl hier="51" item="4294967295"/>
        </tpls>
      </n>
      <n v="-1.4843211507251073E-2" in="1" bc="00B4F0FF" fc="00000080">
        <tpls c="5">
          <tpl fld="1" item="21"/>
          <tpl fld="13" item="21"/>
          <tpl fld="2" item="1"/>
          <tpl fld="7" item="0"/>
          <tpl hier="51" item="4294967295"/>
        </tpls>
      </n>
      <m in="0" fc="00404040">
        <tpls c="5">
          <tpl fld="9" item="2"/>
          <tpl fld="13" item="30"/>
          <tpl fld="2" item="1"/>
          <tpl fld="7" item="0"/>
          <tpl hier="51" item="4294967295"/>
        </tpls>
      </m>
      <n v="136182171" in="0" bc="00B4F0FF" fc="00008000">
        <tpls c="5">
          <tpl fld="1" item="5"/>
          <tpl fld="13" item="14"/>
          <tpl fld="2" item="1"/>
          <tpl fld="7" item="0"/>
          <tpl hier="51" item="4294967295"/>
        </tpls>
      </n>
      <n v="0.14743544746476564" in="1" bc="00B4F0FF" fc="00008000">
        <tpls c="5">
          <tpl fld="1" item="21"/>
          <tpl fld="4" item="147"/>
          <tpl fld="2" item="1"/>
          <tpl fld="7" item="0"/>
          <tpl hier="51" item="4294967295"/>
        </tpls>
      </n>
      <n v="0.15118140088722593" bc="00B4F0FF" fc="00008000">
        <tpls c="5">
          <tpl fld="1" item="27"/>
          <tpl fld="4" item="177"/>
          <tpl fld="2" item="1"/>
          <tpl fld="7" item="0"/>
          <tpl hier="51" item="4294967295"/>
        </tpls>
      </n>
      <n v="6.1586022234875283E-2" in="1" bc="00B4F0FF" fc="00008000">
        <tpls c="5">
          <tpl fld="1" item="21"/>
          <tpl fld="6" item="21"/>
          <tpl fld="2" item="1"/>
          <tpl fld="7" item="0"/>
          <tpl hier="51" item="4294967295"/>
        </tpls>
      </n>
      <n v="0.11151044359924626" in="1" bc="00B4F0FF" fc="00008000">
        <tpls c="5">
          <tpl fld="1" item="21"/>
          <tpl fld="4" item="80"/>
          <tpl fld="2" item="1"/>
          <tpl fld="7" item="0"/>
          <tpl hier="51" item="4294967295"/>
        </tpls>
      </n>
      <m in="0" fc="00404040">
        <tpls c="5">
          <tpl fld="9" item="1"/>
          <tpl fld="4" item="158"/>
          <tpl fld="2" item="1"/>
          <tpl fld="7" item="0"/>
          <tpl hier="51" item="4294967295"/>
        </tpls>
      </m>
      <n v="194.452674" in="3" bc="00B4F0FF" fc="00008000">
        <tpls c="6">
          <tpl fld="1" item="3"/>
          <tpl fld="4" item="100"/>
          <tpl fld="2" item="1"/>
          <tpl fld="23" item="0"/>
          <tpl fld="7" item="0"/>
          <tpl hier="51" item="4294967295"/>
        </tpls>
      </n>
      <n v="80331549" in="0" bc="00B4F0FF" fc="00008000">
        <tpls c="5">
          <tpl fld="1" item="4"/>
          <tpl fld="4" item="79"/>
          <tpl fld="2" item="1"/>
          <tpl fld="7" item="0"/>
          <tpl hier="51" item="4294967295"/>
        </tpls>
      </n>
      <n v="94.03304" in="3" bc="00B4F0FF" fc="00008000">
        <tpls c="6">
          <tpl fld="1" item="3"/>
          <tpl fld="4" item="125"/>
          <tpl fld="2" item="1"/>
          <tpl fld="23" item="0"/>
          <tpl fld="7" item="0"/>
          <tpl hier="51" item="4294967295"/>
        </tpls>
      </n>
      <n v="2.4015996169796855E-2" bc="00B4F0FF" fc="00008000">
        <tpls c="5">
          <tpl fld="1" item="26"/>
          <tpl fld="4" item="159"/>
          <tpl fld="2" item="1"/>
          <tpl fld="7" item="0"/>
          <tpl hier="51" item="4294967295"/>
        </tpls>
      </n>
      <n v="0.34534389069034932" bc="00B4F0FF" fc="00008000">
        <tpls c="5">
          <tpl fld="1" item="22"/>
          <tpl fld="4" item="40"/>
          <tpl fld="2" item="1"/>
          <tpl fld="7" item="0"/>
          <tpl hier="51" item="4294967295"/>
        </tpls>
      </n>
      <n v="0.36512112846079792" in="2" bc="00B4F0FF" fc="00008000">
        <tpls c="5">
          <tpl fld="1" item="9"/>
          <tpl fld="4" item="157"/>
          <tpl fld="2" item="1"/>
          <tpl fld="7" item="0"/>
          <tpl hier="51" item="4294967295"/>
        </tpls>
      </n>
      <n v="0.18322722349582021" bc="00B4F0FF" fc="00008000">
        <tpls c="5">
          <tpl fld="1" item="27"/>
          <tpl fld="4" item="51"/>
          <tpl fld="2" item="1"/>
          <tpl fld="7" item="0"/>
          <tpl hier="51" item="4294967295"/>
        </tpls>
      </n>
      <n v="0.39792434838923835" bc="00B4F0FF" fc="00008000">
        <tpls c="5">
          <tpl fld="1" item="22"/>
          <tpl fld="4" item="170"/>
          <tpl fld="2" item="1"/>
          <tpl fld="7" item="0"/>
          <tpl hier="51" item="4294967295"/>
        </tpls>
      </n>
      <n v="89696880" in="0" bc="00B4F0FF" fc="00008000">
        <tpls c="5">
          <tpl fld="1" item="4"/>
          <tpl fld="4" item="60"/>
          <tpl fld="2" item="1"/>
          <tpl fld="7" item="0"/>
          <tpl hier="51" item="4294967295"/>
        </tpls>
      </n>
      <n v="0.37766961148419981" in="0" bc="00B4F0FF" fc="00008000">
        <tpls c="5">
          <tpl fld="1" item="7"/>
          <tpl fld="4" item="147"/>
          <tpl fld="2" item="1"/>
          <tpl fld="7" item="0"/>
          <tpl hier="51" item="4294967295"/>
        </tpls>
      </n>
      <n v="0.17307190837604297" in="1" bc="00B4F0FF" fc="00008000">
        <tpls c="5">
          <tpl fld="1" item="21"/>
          <tpl fld="4" item="17"/>
          <tpl fld="2" item="1"/>
          <tpl fld="7" item="0"/>
          <tpl hier="51" item="4294967295"/>
        </tpls>
      </n>
      <n v="0.12573420449918041" in="1" bc="00B4F0FF" fc="00008000">
        <tpls c="5">
          <tpl fld="1" item="21"/>
          <tpl fld="4" item="6"/>
          <tpl fld="2" item="1"/>
          <tpl fld="7" item="0"/>
          <tpl hier="51" item="4294967295"/>
        </tpls>
      </n>
      <m in="0" fc="00404040">
        <tpls c="5">
          <tpl fld="15" item="0"/>
          <tpl fld="4" item="163"/>
          <tpl fld="2" item="1"/>
          <tpl fld="7" item="1"/>
          <tpl hier="51" item="4294967295"/>
        </tpls>
      </m>
      <n v="2.0111512387962306E-2" bc="00B4F0FF" fc="00008000">
        <tpls c="5">
          <tpl fld="1" item="26"/>
          <tpl fld="13" item="26"/>
          <tpl fld="2" item="1"/>
          <tpl fld="7" item="0"/>
          <tpl hier="51" item="4294967295"/>
        </tpls>
      </n>
      <n v="154.48367400000001" in="3" bc="00B4F0FF" fc="00008000">
        <tpls c="6">
          <tpl fld="1" item="3"/>
          <tpl fld="13" item="14"/>
          <tpl fld="2" item="1"/>
          <tpl fld="23" item="0"/>
          <tpl fld="7" item="0"/>
          <tpl hier="51" item="4294967295"/>
        </tpls>
      </n>
      <n v="0.29647680244453783" in="2" bc="00B4F0FF" fc="00008000">
        <tpls c="5">
          <tpl fld="1" item="8"/>
          <tpl fld="4" item="66"/>
          <tpl fld="2" item="1"/>
          <tpl fld="7" item="0"/>
          <tpl hier="51" item="4294967295"/>
        </tpls>
      </n>
      <n v="0.16405408464071045" in="1" bc="00B4F0FF" fc="00008000">
        <tpls c="5">
          <tpl fld="1" item="21"/>
          <tpl fld="4" item="110"/>
          <tpl fld="2" item="1"/>
          <tpl fld="7" item="0"/>
          <tpl hier="51" item="4294967295"/>
        </tpls>
      </n>
      <m in="0" fc="00404040">
        <tpls c="5">
          <tpl fld="9" item="0"/>
          <tpl fld="4" item="20"/>
          <tpl fld="2" item="1"/>
          <tpl fld="7" item="1"/>
          <tpl hier="51" item="4294967295"/>
        </tpls>
      </m>
      <n v="0.22013043076082192" bc="00B4F0FF" fc="00008000">
        <tpls c="5">
          <tpl fld="1" item="22"/>
          <tpl fld="4" item="29"/>
          <tpl fld="2" item="1"/>
          <tpl fld="7" item="0"/>
          <tpl hier="51" item="4294967295"/>
        </tpls>
      </n>
      <n v="0.1654775249336434" bc="00B4F0FF" fc="00008000">
        <tpls c="5">
          <tpl fld="1" item="27"/>
          <tpl fld="4" item="165"/>
          <tpl fld="2" item="1"/>
          <tpl fld="7" item="0"/>
          <tpl hier="51" item="4294967295"/>
        </tpls>
      </n>
      <n v="49395127" in="0" bc="00B4F0FF" fc="00008000">
        <tpls c="5">
          <tpl fld="1" item="4"/>
          <tpl fld="4" item="171"/>
          <tpl fld="2" item="1"/>
          <tpl fld="7" item="0"/>
          <tpl hier="51" item="4294967295"/>
        </tpls>
      </n>
      <n v="41985963" in="0" bc="00B4F0FF" fc="00008000">
        <tpls c="5">
          <tpl fld="1" item="5"/>
          <tpl fld="4" item="171"/>
          <tpl fld="2" item="1"/>
          <tpl fld="7" item="0"/>
          <tpl hier="51" item="4294967295"/>
        </tpls>
      </n>
      <m in="0" fc="00404040">
        <tpls c="5">
          <tpl fld="9" item="2"/>
          <tpl fld="4" item="175"/>
          <tpl fld="2" item="1"/>
          <tpl fld="7" item="0"/>
          <tpl hier="51" item="4294967295"/>
        </tpls>
      </m>
      <n v="230756859.06999999" in="0" bc="00B4F0FF" fc="00008000">
        <tpls c="5">
          <tpl fld="1" item="20"/>
          <tpl fld="4" item="175"/>
          <tpl fld="2" item="1"/>
          <tpl fld="7" item="0"/>
          <tpl hier="51" item="4294967295"/>
        </tpls>
      </n>
      <n v="0.14284648577691089" in="1" bc="00B4F0FF" fc="00008000">
        <tpls c="5">
          <tpl fld="1" item="21"/>
          <tpl fld="4" item="20"/>
          <tpl fld="2" item="1"/>
          <tpl fld="7" item="0"/>
          <tpl hier="51" item="4294967295"/>
        </tpls>
      </n>
      <m in="0" fc="00404040">
        <tpls c="5">
          <tpl fld="9" item="0"/>
          <tpl fld="4" item="8"/>
          <tpl fld="2" item="1"/>
          <tpl fld="7" item="1"/>
          <tpl hier="51" item="4294967295"/>
        </tpls>
      </m>
      <n v="801933" in="0" bc="00B4F0FF" fc="00008000">
        <tpls c="5">
          <tpl fld="1" item="13"/>
          <tpl fld="4" item="8"/>
          <tpl fld="2" item="1"/>
          <tpl fld="7" item="1"/>
          <tpl hier="51" item="4294967295"/>
        </tpls>
      </n>
      <n v="102.389735" in="3" bc="00B4F0FF" fc="00008000">
        <tpls c="6">
          <tpl fld="1" item="3"/>
          <tpl fld="13" item="7"/>
          <tpl fld="2" item="1"/>
          <tpl fld="23" item="0"/>
          <tpl fld="7" item="0"/>
          <tpl hier="51" item="4294967295"/>
        </tpls>
      </n>
      <n v="1.2628677668637976E-2" bc="00B4F0FF" fc="00008000">
        <tpls c="5">
          <tpl fld="1" item="26"/>
          <tpl fld="6" item="20"/>
          <tpl fld="2" item="1"/>
          <tpl fld="7" item="0"/>
          <tpl hier="51" item="4294967295"/>
        </tpls>
      </n>
      <n v="0.13683598168962249" bc="00B4F0FF" fc="00008000">
        <tpls c="5">
          <tpl fld="1" item="22"/>
          <tpl fld="4" item="39"/>
          <tpl fld="2" item="1"/>
          <tpl fld="7" item="0"/>
          <tpl hier="51" item="4294967295"/>
        </tpls>
      </n>
      <n v="0.31246754640393093" bc="00B4F0FF" fc="00008000">
        <tpls c="5">
          <tpl fld="1" item="22"/>
          <tpl fld="4" item="17"/>
          <tpl fld="2" item="1"/>
          <tpl fld="7" item="0"/>
          <tpl hier="51" item="4294967295"/>
        </tpls>
      </n>
      <n v="9.1969408938948533E-2" bc="00B4F0FF" fc="00008000">
        <tpls c="5">
          <tpl fld="1" item="27"/>
          <tpl fld="4" item="49"/>
          <tpl fld="2" item="1"/>
          <tpl fld="7" item="0"/>
          <tpl hier="51" item="4294967295"/>
        </tpls>
      </n>
      <n v="0.33845004187334921" bc="00B4F0FF" fc="00008000">
        <tpls c="5">
          <tpl fld="1" item="22"/>
          <tpl fld="4" item="138"/>
          <tpl fld="2" item="1"/>
          <tpl fld="7" item="0"/>
          <tpl hier="51" item="4294967295"/>
        </tpls>
      </n>
      <n v="28389583" in="0" bc="00B4F0FF" fc="00008000">
        <tpls c="5">
          <tpl fld="1" item="4"/>
          <tpl fld="13" item="1"/>
          <tpl fld="2" item="1"/>
          <tpl fld="7" item="0"/>
          <tpl hier="51" item="4294967295"/>
        </tpls>
      </n>
      <m in="0" fc="00404040">
        <tpls c="5">
          <tpl fld="15" item="0"/>
          <tpl fld="4" item="154"/>
          <tpl fld="2" item="1"/>
          <tpl fld="7" item="1"/>
          <tpl hier="51" item="4294967295"/>
        </tpls>
      </m>
      <n v="1306916" in="0" bc="00B4F0FF" fc="00008000">
        <tpls c="5">
          <tpl fld="1" item="13"/>
          <tpl fld="4" item="154"/>
          <tpl fld="2" item="1"/>
          <tpl fld="7" item="1"/>
          <tpl hier="51" item="4294967295"/>
        </tpls>
      </n>
      <n v="0.11322054902457751" in="1" bc="00B4F0FF" fc="00008000">
        <tpls c="5">
          <tpl fld="1" item="21"/>
          <tpl fld="4" item="91"/>
          <tpl fld="2" item="1"/>
          <tpl fld="7" item="0"/>
          <tpl hier="51" item="4294967295"/>
        </tpls>
      </n>
      <n v="8.6509851788859476E-2" in="1" bc="00B4F0FF" fc="00008000">
        <tpls c="5">
          <tpl fld="1" item="21"/>
          <tpl fld="4" item="172"/>
          <tpl fld="2" item="1"/>
          <tpl fld="7" item="0"/>
          <tpl hier="51" item="4294967295"/>
        </tpls>
      </n>
      <n v="493290" in="0" bc="00B4F0FF" fc="00008000">
        <tpls c="5">
          <tpl fld="1" item="19"/>
          <tpl fld="13" item="4"/>
          <tpl fld="2" item="1"/>
          <tpl fld="7" item="1"/>
          <tpl hier="51" item="4294967295"/>
        </tpls>
      </n>
      <n v="189930841" in="0" bc="00B4F0FF" fc="00008000">
        <tpls c="5">
          <tpl fld="1" item="4"/>
          <tpl fld="13" item="4"/>
          <tpl fld="2" item="1"/>
          <tpl fld="7" item="1"/>
          <tpl hier="51" item="4294967295"/>
        </tpls>
      </n>
      <n v="0.13402678647033742" bc="00B4F0FF" fc="00008000">
        <tpls c="5">
          <tpl fld="1" item="27"/>
          <tpl fld="4" item="57"/>
          <tpl fld="2" item="1"/>
          <tpl fld="7" item="0"/>
          <tpl hier="51" item="4294967295"/>
        </tpls>
      </n>
      <m in="0" fc="00404040">
        <tpls c="5">
          <tpl fld="9" item="1"/>
          <tpl fld="4" item="138"/>
          <tpl fld="2" item="1"/>
          <tpl fld="7" item="0"/>
          <tpl hier="51" item="4294967295"/>
        </tpls>
      </m>
      <n v="0.47156555603769662" in="2" bc="00B4F0FF" fc="00008000">
        <tpls c="5">
          <tpl fld="1" item="8"/>
          <tpl fld="4" item="134"/>
          <tpl fld="2" item="1"/>
          <tpl fld="7" item="0"/>
          <tpl hier="51" item="4294967295"/>
        </tpls>
      </n>
      <m in="0" fc="00404040">
        <tpls c="5">
          <tpl fld="9" item="1"/>
          <tpl fld="4" item="2"/>
          <tpl fld="2" item="1"/>
          <tpl fld="7" item="0"/>
          <tpl hier="51" item="4294967295"/>
        </tpls>
      </m>
      <n v="386475051" in="0" bc="00B4F0FF" fc="00008000">
        <tpls c="5">
          <tpl fld="1" item="4"/>
          <tpl fld="5" item="3"/>
          <tpl fld="2" item="1"/>
          <tpl fld="7" item="0"/>
          <tpl hier="51" item="4294967295"/>
        </tpls>
      </n>
      <n v="0.18611833580623446" bc="00B4F0FF" fc="00008000">
        <tpls c="5">
          <tpl fld="1" item="27"/>
          <tpl fld="4" item="123"/>
          <tpl fld="2" item="1"/>
          <tpl fld="7" item="0"/>
          <tpl hier="51" item="4294967295"/>
        </tpls>
      </n>
      <n v="78954" in="0" bc="00B4F0FF" fc="00008000">
        <tpls c="5">
          <tpl fld="1" item="19"/>
          <tpl fld="4" item="16"/>
          <tpl fld="2" item="1"/>
          <tpl fld="7" item="1"/>
          <tpl hier="51" item="4294967295"/>
        </tpls>
      </n>
      <n v="104154682" in="0" bc="00B4F0FF" fc="00008000">
        <tpls c="5">
          <tpl fld="1" item="4"/>
          <tpl fld="4" item="16"/>
          <tpl fld="2" item="1"/>
          <tpl fld="7" item="1"/>
          <tpl hier="51" item="4294967295"/>
        </tpls>
      </n>
      <n v="0.14071680285928648" bc="00B4F0FF" fc="00008000">
        <tpls c="5">
          <tpl fld="1" item="27"/>
          <tpl fld="4" item="160"/>
          <tpl fld="2" item="1"/>
          <tpl fld="7" item="0"/>
          <tpl hier="51" item="4294967295"/>
        </tpls>
      </n>
      <n v="509000" in="0" fc="00008000">
        <tpls c="5">
          <tpl fld="9" item="2"/>
          <tpl fld="13" item="24"/>
          <tpl fld="2" item="1"/>
          <tpl fld="7" item="0"/>
          <tpl hier="51" item="4294967295"/>
        </tpls>
      </n>
      <n v="21382480" in="0" bc="00B4F0FF" fc="00008000">
        <tpls c="5">
          <tpl fld="1" item="20"/>
          <tpl fld="13" item="24"/>
          <tpl fld="2" item="1"/>
          <tpl fld="7" item="0"/>
          <tpl hier="51" item="4294967295"/>
        </tpls>
      </n>
      <n v="47873938" in="0" bc="00B4F0FF" fc="00008000">
        <tpls c="5">
          <tpl fld="1" item="4"/>
          <tpl fld="4" item="36"/>
          <tpl fld="2" item="1"/>
          <tpl fld="7" item="0"/>
          <tpl hier="51" item="4294967295"/>
        </tpls>
      </n>
      <n v="47286646" in="0" bc="00B4F0FF" fc="00008000">
        <tpls c="5">
          <tpl fld="1" item="5"/>
          <tpl fld="4" item="36"/>
          <tpl fld="2" item="1"/>
          <tpl fld="7" item="0"/>
          <tpl hier="51" item="4294967295"/>
        </tpls>
      </n>
      <n v="8.6742600595677163E-2" in="1" bc="00B4F0FF" fc="00008000">
        <tpls c="5">
          <tpl fld="1" item="21"/>
          <tpl fld="6" item="11"/>
          <tpl fld="2" item="1"/>
          <tpl fld="7" item="0"/>
          <tpl hier="51" item="4294967295"/>
        </tpls>
      </n>
      <n v="0.1325701211595233" in="1" bc="00B4F0FF" fc="00008000">
        <tpls c="5">
          <tpl fld="1" item="21"/>
          <tpl fld="4" item="163"/>
          <tpl fld="2" item="1"/>
          <tpl fld="7" item="0"/>
          <tpl hier="51" item="4294967295"/>
        </tpls>
      </n>
      <n v="0.47525900061788129" in="2" bc="00B4F0FF" fc="00008000">
        <tpls c="5">
          <tpl fld="1" item="8"/>
          <tpl fld="4" item="108"/>
          <tpl fld="2" item="1"/>
          <tpl fld="7" item="0"/>
          <tpl hier="51" item="4294967295"/>
        </tpls>
      </n>
      <n v="77.274485999999996" in="3" bc="00B4F0FF" fc="00008000">
        <tpls c="6">
          <tpl fld="1" item="3"/>
          <tpl fld="4" item="123"/>
          <tpl fld="2" item="1"/>
          <tpl fld="23" item="0"/>
          <tpl fld="7" item="0"/>
          <tpl hier="51" item="4294967295"/>
        </tpls>
      </n>
      <n v="0.18701784259049523" bc="00B4F0FF" fc="00008000">
        <tpls c="5">
          <tpl fld="1" item="22"/>
          <tpl fld="4" item="94"/>
          <tpl fld="2" item="1"/>
          <tpl fld="7" item="0"/>
          <tpl hier="51" item="4294967295"/>
        </tpls>
      </n>
      <n v="0.50540955025604339" in="2" bc="00B4F0FF" fc="00008000">
        <tpls c="5">
          <tpl fld="1" item="8"/>
          <tpl fld="4" item="151"/>
          <tpl fld="2" item="1"/>
          <tpl fld="7" item="0"/>
          <tpl hier="51" item="4294967295"/>
        </tpls>
      </n>
      <m in="0" fc="00404040">
        <tpls c="5">
          <tpl fld="15" item="0"/>
          <tpl fld="13" item="21"/>
          <tpl fld="2" item="1"/>
          <tpl fld="7" item="1"/>
          <tpl hier="51" item="4294967295"/>
        </tpls>
      </m>
      <m in="0" fc="00404040">
        <tpls c="5">
          <tpl fld="9" item="0"/>
          <tpl fld="13" item="30"/>
          <tpl fld="2" item="1"/>
          <tpl fld="7" item="1"/>
          <tpl hier="51" item="4294967295"/>
        </tpls>
      </m>
      <n v="50447024" in="0" bc="00B4F0FF" fc="00008000">
        <tpls c="5">
          <tpl fld="1" item="4"/>
          <tpl fld="4" item="41"/>
          <tpl fld="2" item="1"/>
          <tpl fld="7" item="0"/>
          <tpl hier="51" item="4294967295"/>
        </tpls>
      </n>
      <n v="1.3388780900450436E-2" bc="00B4F0FF" fc="00008000">
        <tpls c="5">
          <tpl fld="1" item="26"/>
          <tpl fld="4" item="178"/>
          <tpl fld="2" item="1"/>
          <tpl fld="7" item="0"/>
          <tpl hier="51" item="4294967295"/>
        </tpls>
      </n>
      <n v="3.7853095845815046E-2" in="1" bc="00B4F0FF" fc="00008000">
        <tpls c="5">
          <tpl fld="1" item="21"/>
          <tpl fld="6" item="0"/>
          <tpl fld="2" item="1"/>
          <tpl fld="7" item="0"/>
          <tpl hier="51" item="4294967295"/>
        </tpls>
      </n>
      <n v="0.59829108490002458" in="2" bc="00B4F0FF" fc="00008000">
        <tpls c="5">
          <tpl fld="1" item="8"/>
          <tpl fld="4" item="158"/>
          <tpl fld="2" item="1"/>
          <tpl fld="7" item="0"/>
          <tpl hier="51" item="4294967295"/>
        </tpls>
      </n>
      <m in="0" fc="00404040">
        <tpls c="5">
          <tpl fld="9" item="2"/>
          <tpl fld="4" item="99"/>
          <tpl fld="2" item="1"/>
          <tpl fld="7" item="0"/>
          <tpl hier="51" item="4294967295"/>
        </tpls>
      </m>
      <n v="200.68528000000001" in="3" bc="00B4F0FF" fc="00008000">
        <tpls c="6">
          <tpl fld="1" item="3"/>
          <tpl fld="4" item="35"/>
          <tpl fld="2" item="1"/>
          <tpl fld="23" item="0"/>
          <tpl fld="7" item="0"/>
          <tpl hier="51" item="4294967295"/>
        </tpls>
      </n>
      <n v="779594" in="0" bc="00B4F0FF" fc="00008000">
        <tpls c="5">
          <tpl fld="1" item="19"/>
          <tpl fld="4" item="89"/>
          <tpl fld="2" item="1"/>
          <tpl fld="7" item="1"/>
          <tpl hier="51" item="4294967295"/>
        </tpls>
      </n>
      <n v="165067017" in="0" bc="00B4F0FF" fc="00008000">
        <tpls c="5">
          <tpl fld="1" item="4"/>
          <tpl fld="4" item="89"/>
          <tpl fld="2" item="1"/>
          <tpl fld="7" item="1"/>
          <tpl hier="51" item="4294967295"/>
        </tpls>
      </n>
      <n v="0.22558122089333757" bc="00B4F0FF" fc="00008000">
        <tpls c="5">
          <tpl fld="1" item="22"/>
          <tpl fld="4" item="125"/>
          <tpl fld="2" item="1"/>
          <tpl fld="7" item="0"/>
          <tpl hier="51" item="4294967295"/>
        </tpls>
      </n>
      <n v="6.642463692606905E-2" bc="00B4F0FF" fc="00008000">
        <tpls c="5">
          <tpl fld="1" item="27"/>
          <tpl fld="6" item="13"/>
          <tpl fld="2" item="1"/>
          <tpl fld="7" item="0"/>
          <tpl hier="51" item="4294967295"/>
        </tpls>
      </n>
      <n v="64130417" in="0" bc="00B4F0FF" fc="00008000">
        <tpls c="5">
          <tpl fld="1" item="4"/>
          <tpl fld="4" item="138"/>
          <tpl fld="2" item="1"/>
          <tpl fld="7" item="0"/>
          <tpl hier="51" item="4294967295"/>
        </tpls>
      </n>
      <n v="0.55638058709297922" bc="00B4F0FF" fc="00008000">
        <tpls c="5">
          <tpl fld="1" item="22"/>
          <tpl fld="4" item="154"/>
          <tpl fld="2" item="1"/>
          <tpl fld="7" item="0"/>
          <tpl hier="51" item="4294967295"/>
        </tpls>
      </n>
      <n v="0.45171707425205859" in="2" bc="00B4F0FF" fc="00008000">
        <tpls c="5">
          <tpl fld="1" item="8"/>
          <tpl fld="4" item="174"/>
          <tpl fld="2" item="1"/>
          <tpl fld="7" item="0"/>
          <tpl hier="51" item="4294967295"/>
        </tpls>
      </n>
      <n v="-2.092723267943184E-3" in="1" bc="00B4F0FF" fc="00000080">
        <tpls c="5">
          <tpl fld="1" item="21"/>
          <tpl fld="4" item="168"/>
          <tpl fld="2" item="1"/>
          <tpl fld="7" item="0"/>
          <tpl hier="51" item="4294967295"/>
        </tpls>
      </n>
      <n v="0.44713437029202402" bc="00B4F0FF" fc="00008000">
        <tpls c="5">
          <tpl fld="1" item="22"/>
          <tpl fld="4" item="163"/>
          <tpl fld="2" item="1"/>
          <tpl fld="7" item="0"/>
          <tpl hier="51" item="4294967295"/>
        </tpls>
      </n>
      <n v="65389362" in="0" bc="00B4F0FF" fc="00008000">
        <tpls c="5">
          <tpl fld="1" item="4"/>
          <tpl fld="4" item="48"/>
          <tpl fld="2" item="1"/>
          <tpl fld="7" item="0"/>
          <tpl hier="51" item="4294967295"/>
        </tpls>
      </n>
      <n v="1.1816204146820452E-2" in="1" bc="00B4F0FF" fc="00008000">
        <tpls c="5">
          <tpl fld="1" item="24"/>
          <tpl fld="4" item="145"/>
          <tpl fld="2" item="1"/>
          <tpl fld="7" item="0"/>
          <tpl hier="51" item="4294967295"/>
        </tpls>
      </n>
      <n v="0.14422519369793321" bc="00B4F0FF" fc="00008000">
        <tpls c="5">
          <tpl fld="1" item="22"/>
          <tpl fld="4" item="20"/>
          <tpl fld="2" item="1"/>
          <tpl fld="7" item="0"/>
          <tpl hier="51" item="4294967295"/>
        </tpls>
      </n>
      <n v="0.16477375886071377" bc="00B4F0FF" fc="00008000">
        <tpls c="5">
          <tpl fld="1" item="27"/>
          <tpl fld="4" item="53"/>
          <tpl fld="2" item="1"/>
          <tpl fld="7" item="0"/>
          <tpl hier="51" item="4294967295"/>
        </tpls>
      </n>
      <m in="0" fc="00404040">
        <tpls c="5">
          <tpl fld="9" item="0"/>
          <tpl fld="4" item="137"/>
          <tpl fld="2" item="1"/>
          <tpl fld="7" item="1"/>
          <tpl hier="51" item="4294967295"/>
        </tpls>
      </m>
      <n v="0.31242865324475022" bc="00B4F0FF" fc="00008000">
        <tpls c="5">
          <tpl fld="1" item="22"/>
          <tpl fld="4" item="174"/>
          <tpl fld="2" item="1"/>
          <tpl fld="7" item="0"/>
          <tpl hier="51" item="4294967295"/>
        </tpls>
      </n>
      <n v="0.11504559609367451" in="1" bc="00B4F0FF" fc="00008000">
        <tpls c="5">
          <tpl fld="1" item="21"/>
          <tpl fld="4" item="90"/>
          <tpl fld="2" item="1"/>
          <tpl fld="7" item="0"/>
          <tpl hier="51" item="4294967295"/>
        </tpls>
      </n>
      <n v="118.223557" in="3" bc="00B4F0FF" fc="00008000">
        <tpls c="6">
          <tpl fld="1" item="3"/>
          <tpl fld="4" item="163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78"/>
          <tpl fld="2" item="1"/>
          <tpl fld="7" item="0"/>
          <tpl hier="51" item="4294967295"/>
        </tpls>
      </m>
      <m in="0" fc="00404040">
        <tpls c="5">
          <tpl fld="9" item="1"/>
          <tpl fld="4" item="56"/>
          <tpl fld="2" item="1"/>
          <tpl fld="7" item="0"/>
          <tpl hier="51" item="4294967295"/>
        </tpls>
      </m>
      <n v="39.430537000000001" in="3" bc="00B4F0FF" fc="00008000">
        <tpls c="6">
          <tpl fld="1" item="3"/>
          <tpl fld="4" item="115"/>
          <tpl fld="2" item="1"/>
          <tpl fld="23" item="0"/>
          <tpl fld="7" item="0"/>
          <tpl hier="51" item="4294967295"/>
        </tpls>
      </n>
      <n v="-6.3295105178103484E-4" in="1" bc="00B4F0FF" fc="00000080">
        <tpls c="5">
          <tpl fld="1" item="24"/>
          <tpl fld="6" item="12"/>
          <tpl fld="2" item="1"/>
          <tpl fld="7" item="0"/>
          <tpl hier="51" item="4294967295"/>
        </tpls>
      </n>
      <n v="21500896" in="0" bc="00B4F0FF" fc="00008000">
        <tpls c="5">
          <tpl fld="1" item="4"/>
          <tpl fld="13" item="31"/>
          <tpl fld="2" item="1"/>
          <tpl fld="7" item="0"/>
          <tpl hier="51" item="4294967295"/>
        </tpls>
      </n>
      <n v="0.32894527830389653" in="2" bc="00B4F0FF" fc="00008000">
        <tpls c="5">
          <tpl fld="1" item="9"/>
          <tpl fld="13" item="33"/>
          <tpl fld="2" item="1"/>
          <tpl fld="7" item="0"/>
          <tpl hier="51" item="4294967295"/>
        </tpls>
      </n>
      <n v="0.40952493188133388" in="0" bc="00B4F0FF" fc="00008000">
        <tpls c="5">
          <tpl fld="1" item="7"/>
          <tpl fld="4" item="149"/>
          <tpl fld="2" item="1"/>
          <tpl fld="7" item="0"/>
          <tpl hier="51" item="4294967295"/>
        </tpls>
      </n>
      <m in="0" fc="00404040">
        <tpls c="5">
          <tpl fld="9" item="2"/>
          <tpl fld="4" item="120"/>
          <tpl fld="2" item="1"/>
          <tpl fld="7" item="0"/>
          <tpl hier="51" item="4294967295"/>
        </tpls>
      </m>
      <n v="0.21863834401609297" in="2" bc="00B4F0FF" fc="00008000">
        <tpls c="5">
          <tpl fld="1" item="8"/>
          <tpl fld="13" item="15"/>
          <tpl fld="2" item="1"/>
          <tpl fld="7" item="0"/>
          <tpl hier="51" item="4294967295"/>
        </tpls>
      </n>
      <n v="2.0977407878930737E-2" bc="00B4F0FF" fc="00008000">
        <tpls c="5">
          <tpl fld="1" item="26"/>
          <tpl fld="13" item="16"/>
          <tpl fld="2" item="1"/>
          <tpl fld="7" item="0"/>
          <tpl hier="51" item="4294967295"/>
        </tpls>
      </n>
      <n v="0.27848589655560918" in="0" bc="00B4F0FF" fc="00008000">
        <tpls c="5">
          <tpl fld="1" item="7"/>
          <tpl fld="4" item="73"/>
          <tpl fld="2" item="1"/>
          <tpl fld="7" item="0"/>
          <tpl hier="51" item="4294967295"/>
        </tpls>
      </n>
      <n v="573506" in="0" bc="00B4F0FF" fc="00008000">
        <tpls c="5">
          <tpl fld="1" item="19"/>
          <tpl fld="4" item="32"/>
          <tpl fld="2" item="1"/>
          <tpl fld="7" item="1"/>
          <tpl hier="51" item="4294967295"/>
        </tpls>
      </n>
      <n v="56382176" in="0" bc="00B4F0FF" fc="00008000">
        <tpls c="5">
          <tpl fld="1" item="4"/>
          <tpl fld="4" item="32"/>
          <tpl fld="2" item="1"/>
          <tpl fld="7" item="1"/>
          <tpl hier="51" item="4294967295"/>
        </tpls>
      </n>
      <n v="619587629" in="0" bc="00B4F0FF" fc="00008000">
        <tpls c="5">
          <tpl fld="1" item="5"/>
          <tpl fld="4" item="83"/>
          <tpl fld="2" item="1"/>
          <tpl fld="7" item="0"/>
          <tpl hier="51" item="4294967295"/>
        </tpls>
      </n>
      <n v="4.8769190074678559E-2" bc="00B4F0FF" fc="00008000">
        <tpls c="5">
          <tpl fld="1" item="27"/>
          <tpl fld="6" item="5"/>
          <tpl fld="2" item="1"/>
          <tpl fld="7" item="0"/>
          <tpl hier="51" item="4294967295"/>
        </tpls>
      </n>
      <n v="0.34039986258355559" bc="00B4F0FF" fc="00008000">
        <tpls c="5">
          <tpl fld="1" item="22"/>
          <tpl fld="13" item="20"/>
          <tpl fld="2" item="1"/>
          <tpl fld="7" item="0"/>
          <tpl hier="51" item="4294967295"/>
        </tpls>
      </n>
      <n v="2.1935198754174517E-2" bc="00B4F0FF" fc="00008000">
        <tpls c="5">
          <tpl fld="1" item="26"/>
          <tpl fld="4" item="104"/>
          <tpl fld="2" item="1"/>
          <tpl fld="7" item="0"/>
          <tpl hier="51" item="4294967295"/>
        </tpls>
      </n>
      <m in="0" fc="00404040">
        <tpls c="5">
          <tpl fld="15" item="0"/>
          <tpl fld="4" item="130"/>
          <tpl fld="2" item="1"/>
          <tpl fld="7" item="1"/>
          <tpl hier="51" item="4294967295"/>
        </tpls>
      </m>
      <n v="0.107334614476681" bc="00B4F0FF" fc="00008000">
        <tpls c="5">
          <tpl fld="1" item="27"/>
          <tpl fld="13" item="9"/>
          <tpl fld="2" item="1"/>
          <tpl fld="7" item="0"/>
          <tpl hier="51" item="4294967295"/>
        </tpls>
      </n>
      <n v="1.934200942625974E-2" bc="00B4F0FF" fc="00008000">
        <tpls c="5">
          <tpl fld="1" item="27"/>
          <tpl fld="5" item="2"/>
          <tpl fld="2" item="1"/>
          <tpl fld="7" item="0"/>
          <tpl hier="51" item="4294967295"/>
        </tpls>
      </n>
      <m in="0" fc="00404040">
        <tpls c="5">
          <tpl fld="15" item="0"/>
          <tpl fld="4" item="136"/>
          <tpl fld="2" item="1"/>
          <tpl fld="7" item="1"/>
          <tpl hier="51" item="4294967295"/>
        </tpls>
      </m>
      <n v="0" bc="00B4F0FF" fc="00404040">
        <tpls c="5">
          <tpl fld="1" item="22"/>
          <tpl fld="13" item="28"/>
          <tpl fld="2" item="1"/>
          <tpl fld="7" item="0"/>
          <tpl hier="51" item="4294967295"/>
        </tpls>
      </n>
      <n v="27790877" in="0" bc="00B4F0FF" fc="00008000">
        <tpls c="5">
          <tpl fld="1" item="4"/>
          <tpl fld="4" item="153"/>
          <tpl fld="2" item="1"/>
          <tpl fld="7" item="0"/>
          <tpl hier="51" item="4294967295"/>
        </tpls>
      </n>
      <n v="8.6362072600961057E-2" bc="00B4F0FF" fc="00008000">
        <tpls c="5">
          <tpl fld="1" item="22"/>
          <tpl fld="13" item="29"/>
          <tpl fld="2" item="1"/>
          <tpl fld="7" item="0"/>
          <tpl hier="51" item="4294967295"/>
        </tpls>
      </n>
      <n v="74615768" in="0" bc="00B4F0FF" fc="00008000">
        <tpls c="5">
          <tpl fld="1" item="4"/>
          <tpl fld="4" item="88"/>
          <tpl fld="2" item="1"/>
          <tpl fld="7" item="0"/>
          <tpl hier="51" item="4294967295"/>
        </tpls>
      </n>
      <n v="64790820" in="0" bc="00B4F0FF" fc="00008000">
        <tpls c="5">
          <tpl fld="1" item="5"/>
          <tpl fld="4" item="88"/>
          <tpl fld="2" item="1"/>
          <tpl fld="7" item="0"/>
          <tpl hier="51" item="4294967295"/>
        </tpls>
      </n>
      <n v="39376111" in="0" bc="00B4F0FF" fc="00008000">
        <tpls c="5">
          <tpl fld="1" item="5"/>
          <tpl fld="13" item="34"/>
          <tpl fld="2" item="1"/>
          <tpl fld="7" item="0"/>
          <tpl hier="51" item="4294967295"/>
        </tpls>
      </n>
      <n v="2.7256051860684249E-2" bc="00B4F0FF" fc="00008000">
        <tpls c="5">
          <tpl fld="1" item="26"/>
          <tpl fld="4" item="166"/>
          <tpl fld="2" item="1"/>
          <tpl fld="7" item="0"/>
          <tpl hier="51" item="4294967295"/>
        </tpls>
      </n>
      <n v="0.55411091036126403" in="2" bc="00B4F0FF" fc="00008000">
        <tpls c="5">
          <tpl fld="1" item="8"/>
          <tpl fld="4" item="175"/>
          <tpl fld="2" item="1"/>
          <tpl fld="7" item="0"/>
          <tpl hier="51" item="4294967295"/>
        </tpls>
      </n>
      <n v="1.8690120006202914E-2" in="1" bc="00B4F0FF" fc="00008000">
        <tpls c="5">
          <tpl fld="1" item="24"/>
          <tpl fld="4" item="174"/>
          <tpl fld="2" item="1"/>
          <tpl fld="7" item="0"/>
          <tpl hier="51" item="4294967295"/>
        </tpls>
      </n>
      <n v="0.25816778542048835" in="1" bc="00B4F0FF" fc="00008000">
        <tpls c="5">
          <tpl fld="1" item="21"/>
          <tpl fld="4" item="76"/>
          <tpl fld="2" item="1"/>
          <tpl fld="7" item="0"/>
          <tpl hier="51" item="4294967295"/>
        </tpls>
      </n>
      <n v="0.12644507347675019" in="1" bc="00B4F0FF" fc="00008000">
        <tpls c="5">
          <tpl fld="1" item="21"/>
          <tpl fld="4" item="61"/>
          <tpl fld="2" item="1"/>
          <tpl fld="7" item="0"/>
          <tpl hier="51" item="4294967295"/>
        </tpls>
      </n>
      <n v="0.10974298157745527" in="1" bc="00B4F0FF" fc="00008000">
        <tpls c="5">
          <tpl fld="1" item="21"/>
          <tpl fld="4" item="179"/>
          <tpl fld="2" item="1"/>
          <tpl fld="7" item="0"/>
          <tpl hier="51" item="4294967295"/>
        </tpls>
      </n>
      <n v="0.20062558028562882" in="1" bc="00B4F0FF" fc="00008000">
        <tpls c="5">
          <tpl fld="1" item="21"/>
          <tpl fld="5" item="2"/>
          <tpl fld="2" item="1"/>
          <tpl fld="7" item="0"/>
          <tpl hier="51" item="4294967295"/>
        </tpls>
      </n>
      <n v="9.6224393427781704E-2" in="1" bc="00B4F0FF" fc="00008000">
        <tpls c="5">
          <tpl fld="1" item="21"/>
          <tpl fld="4" item="5"/>
          <tpl fld="2" item="1"/>
          <tpl fld="7" item="0"/>
          <tpl hier="51" item="4294967295"/>
        </tpls>
      </n>
      <n v="4.7979239078291588E-2" bc="00B4F0FF" fc="00008000">
        <tpls c="5">
          <tpl fld="1" item="27"/>
          <tpl fld="8" item="8"/>
          <tpl fld="2" item="1"/>
          <tpl fld="7" item="0"/>
          <tpl hier="51" item="4294967295"/>
        </tpls>
      </n>
      <n v="3000" in="0" fc="00008000">
        <tpls c="5">
          <tpl fld="9" item="0"/>
          <tpl fld="6" item="12"/>
          <tpl fld="2" item="1"/>
          <tpl fld="7" item="1"/>
          <tpl hier="51" item="4294967295"/>
        </tpls>
      </n>
      <n v="255779" in="0" bc="00B4F0FF" fc="00008000">
        <tpls c="5">
          <tpl fld="1" item="13"/>
          <tpl fld="6" item="12"/>
          <tpl fld="2" item="1"/>
          <tpl fld="7" item="1"/>
          <tpl hier="51" item="4294967295"/>
        </tpls>
      </n>
      <n v="0.12403860811474182" bc="00B4F0FF" fc="00008000">
        <tpls c="5">
          <tpl fld="1" item="22"/>
          <tpl fld="4" item="56"/>
          <tpl fld="2" item="1"/>
          <tpl fld="7" item="0"/>
          <tpl hier="51" item="4294967295"/>
        </tpls>
      </n>
      <n v="-34549" in="0" bc="00B4F0FF" fc="00000080">
        <tpls c="5">
          <tpl fld="1" item="19"/>
          <tpl fld="4" item="46"/>
          <tpl fld="2" item="1"/>
          <tpl fld="7" item="1"/>
          <tpl hier="51" item="4294967295"/>
        </tpls>
      </n>
      <n v="42366699" in="0" bc="00B4F0FF" fc="00008000">
        <tpls c="5">
          <tpl fld="1" item="4"/>
          <tpl fld="4" item="46"/>
          <tpl fld="2" item="1"/>
          <tpl fld="7" item="1"/>
          <tpl hier="51" item="4294967295"/>
        </tpls>
      </n>
      <m in="0" fc="00404040">
        <tpls c="5">
          <tpl fld="9" item="1"/>
          <tpl fld="4" item="150"/>
          <tpl fld="2" item="1"/>
          <tpl fld="7" item="0"/>
          <tpl hier="51" item="4294967295"/>
        </tpls>
      </m>
      <n v="30397196.68" in="0" bc="00B4F0FF" fc="00008000">
        <tpls c="5">
          <tpl fld="1" item="20"/>
          <tpl fld="4" item="150"/>
          <tpl fld="2" item="1"/>
          <tpl fld="7" item="0"/>
          <tpl hier="51" item="4294967295"/>
        </tpls>
      </n>
      <n v="4.7190918829630037E-2" in="1" bc="00B4F0FF" fc="00008000">
        <tpls c="5">
          <tpl fld="1" item="21"/>
          <tpl fld="4" item="12"/>
          <tpl fld="2" item="1"/>
          <tpl fld="7" item="0"/>
          <tpl hier="51" item="4294967295"/>
        </tpls>
      </n>
      <n v="2.1257338291932919E-2" in="1" bc="00B4F0FF" fc="00008000">
        <tpls c="5">
          <tpl fld="1" item="24"/>
          <tpl fld="4" item="78"/>
          <tpl fld="2" item="1"/>
          <tpl fld="7" item="0"/>
          <tpl hier="51" item="4294967295"/>
        </tpls>
      </n>
      <m in="0" fc="00404040">
        <tpls c="5">
          <tpl fld="9" item="2"/>
          <tpl fld="4" item="3"/>
          <tpl fld="2" item="1"/>
          <tpl fld="7" item="0"/>
          <tpl hier="51" item="4294967295"/>
        </tpls>
      </m>
      <n v="7606638.2300000004" in="0" bc="00B4F0FF" fc="00008000">
        <tpls c="5">
          <tpl fld="1" item="20"/>
          <tpl fld="4" item="3"/>
          <tpl fld="2" item="1"/>
          <tpl fld="7" item="0"/>
          <tpl hier="51" item="4294967295"/>
        </tpls>
      </n>
      <n v="0.36247161201064088" in="0" bc="00B4F0FF" fc="00008000">
        <tpls c="5">
          <tpl fld="1" item="7"/>
          <tpl fld="4" item="80"/>
          <tpl fld="2" item="1"/>
          <tpl fld="7" item="0"/>
          <tpl hier="51" item="4294967295"/>
        </tpls>
      </n>
      <n v="-19000" in="0" fc="00000080">
        <tpls c="5">
          <tpl fld="9" item="1"/>
          <tpl fld="13" item="15"/>
          <tpl fld="2" item="1"/>
          <tpl fld="7" item="0"/>
          <tpl hier="51" item="4294967295"/>
        </tpls>
      </n>
      <m in="0" fc="00404040">
        <tpls c="5">
          <tpl fld="15" item="0"/>
          <tpl fld="4" item="72"/>
          <tpl fld="2" item="1"/>
          <tpl fld="7" item="1"/>
          <tpl hier="51" item="4294967295"/>
        </tpls>
      </m>
      <n v="1737403" in="0" bc="00B4F0FF" fc="00008000">
        <tpls c="5">
          <tpl fld="1" item="19"/>
          <tpl fld="4" item="29"/>
          <tpl fld="2" item="1"/>
          <tpl fld="7" item="1"/>
          <tpl hier="51" item="4294967295"/>
        </tpls>
      </n>
      <n v="346943663" in="0" bc="00B4F0FF" fc="00008000">
        <tpls c="5">
          <tpl fld="1" item="4"/>
          <tpl fld="4" item="29"/>
          <tpl fld="2" item="1"/>
          <tpl fld="7" item="1"/>
          <tpl hier="51" item="4294967295"/>
        </tpls>
      </n>
      <n v="769.75350600000002" in="3" bc="00B4F0FF" fc="00008000">
        <tpls c="6">
          <tpl fld="1" item="3"/>
          <tpl fld="4" item="83"/>
          <tpl fld="2" item="1"/>
          <tpl fld="23" item="0"/>
          <tpl fld="7" item="0"/>
          <tpl hier="51" item="4294967295"/>
        </tpls>
      </n>
      <n v="0.14384260394730208" in="2" bc="00B4F0FF" fc="00008000">
        <tpls c="5">
          <tpl fld="1" item="9"/>
          <tpl fld="6" item="5"/>
          <tpl fld="2" item="1"/>
          <tpl fld="7" item="0"/>
          <tpl hier="51" item="4294967295"/>
        </tpls>
      </n>
      <n v="8.1512945478436156E-7" bc="00B4F0FF" fc="00008000">
        <tpls c="5">
          <tpl fld="1" item="22"/>
          <tpl fld="13" item="23"/>
          <tpl fld="2" item="1"/>
          <tpl fld="7" item="0"/>
          <tpl hier="51" item="4294967295"/>
        </tpls>
      </n>
      <n v="0.4752367853285922" in="0" bc="00B4F0FF" fc="00008000">
        <tpls c="5">
          <tpl fld="1" item="7"/>
          <tpl fld="4" item="104"/>
          <tpl fld="2" item="1"/>
          <tpl fld="7" item="0"/>
          <tpl hier="51" item="4294967295"/>
        </tpls>
      </n>
      <n v="1.2858018835811698E-2" in="1" bc="00B4F0FF" fc="00008000">
        <tpls c="5">
          <tpl fld="1" item="24"/>
          <tpl fld="4" item="130"/>
          <tpl fld="2" item="1"/>
          <tpl fld="7" item="0"/>
          <tpl hier="51" item="4294967295"/>
        </tpls>
      </n>
      <n v="0.23687338822498571" bc="00B4F0FF" fc="00008000">
        <tpls c="5">
          <tpl fld="1" item="27"/>
          <tpl fld="4" item="133"/>
          <tpl fld="2" item="1"/>
          <tpl fld="7" item="0"/>
          <tpl hier="51" item="4294967295"/>
        </tpls>
      </n>
      <n v="4.9937045219643081E-2" bc="00B4F0FF" fc="00008000">
        <tpls c="5">
          <tpl fld="1" item="27"/>
          <tpl fld="6" item="11"/>
          <tpl fld="2" item="1"/>
          <tpl fld="7" item="0"/>
          <tpl hier="51" item="4294967295"/>
        </tpls>
      </n>
      <n v="1.3466674800528053E-2" in="1" bc="00B4F0FF" fc="00008000">
        <tpls c="5">
          <tpl fld="1" item="24"/>
          <tpl fld="4" item="136"/>
          <tpl fld="2" item="1"/>
          <tpl fld="7" item="0"/>
          <tpl hier="51" item="4294967295"/>
        </tpls>
      </n>
      <n v="1.1274134712682781E-2" bc="00B4F0FF" fc="00008000">
        <tpls c="5">
          <tpl fld="1" item="26"/>
          <tpl fld="13" item="28"/>
          <tpl fld="2" item="1"/>
          <tpl fld="7" item="0"/>
          <tpl hier="51" item="4294967295"/>
        </tpls>
      </n>
      <n v="0.43646184313880104" in="0" bc="00B4F0FF" fc="00008000">
        <tpls c="5">
          <tpl fld="1" item="7"/>
          <tpl fld="4" item="153"/>
          <tpl fld="2" item="1"/>
          <tpl fld="7" item="0"/>
          <tpl hier="51" item="4294967295"/>
        </tpls>
      </n>
      <n v="35343" in="0" bc="00B4F0FF" fc="00008000">
        <tpls c="5">
          <tpl fld="1" item="19"/>
          <tpl fld="13" item="29"/>
          <tpl fld="2" item="1"/>
          <tpl fld="7" item="1"/>
          <tpl hier="51" item="4294967295"/>
        </tpls>
      </n>
      <n v="81256760" in="0" bc="00B4F0FF" fc="00008000">
        <tpls c="5">
          <tpl fld="1" item="4"/>
          <tpl fld="13" item="29"/>
          <tpl fld="2" item="1"/>
          <tpl fld="7" item="1"/>
          <tpl hier="51" item="4294967295"/>
        </tpls>
      </n>
      <n v="54532866" in="0" bc="00B4F0FF" fc="00008000">
        <tpls c="5">
          <tpl fld="1" item="4"/>
          <tpl fld="4" item="0"/>
          <tpl fld="2" item="1"/>
          <tpl fld="7" item="0"/>
          <tpl hier="51" item="4294967295"/>
        </tpls>
      </n>
      <n v="20834844" in="0" bc="00B4F0FF" fc="00008000">
        <tpls c="5">
          <tpl fld="1" item="4"/>
          <tpl fld="4" item="59"/>
          <tpl fld="2" item="1"/>
          <tpl fld="7" item="0"/>
          <tpl hier="51" item="4294967295"/>
        </tpls>
      </n>
      <n v="35375797" in="0" bc="00B4F0FF" fc="00008000">
        <tpls c="5">
          <tpl fld="1" item="4"/>
          <tpl fld="13" item="34"/>
          <tpl fld="2" item="1"/>
          <tpl fld="7" item="0"/>
          <tpl hier="51" item="4294967295"/>
        </tpls>
      </n>
      <n v="135417818" in="0" bc="00B4F0FF" fc="00008000">
        <tpls c="5">
          <tpl fld="1" item="5"/>
          <tpl fld="4" item="166"/>
          <tpl fld="2" item="1"/>
          <tpl fld="7" item="0"/>
          <tpl hier="51" item="4294967295"/>
        </tpls>
      </n>
      <n v="0.14426392670281543" bc="00B4F0FF" fc="00008000">
        <tpls c="5">
          <tpl fld="1" item="27"/>
          <tpl fld="4" item="175"/>
          <tpl fld="2" item="1"/>
          <tpl fld="7" item="0"/>
          <tpl hier="51" item="4294967295"/>
        </tpls>
      </n>
      <n v="95650" in="0" bc="00B4F0FF" fc="00008000">
        <tpls c="5">
          <tpl fld="1" item="19"/>
          <tpl fld="4" item="174"/>
          <tpl fld="2" item="1"/>
          <tpl fld="7" item="1"/>
          <tpl hier="51" item="4294967295"/>
        </tpls>
      </n>
      <n v="68590591" in="0" bc="00B4F0FF" fc="00008000">
        <tpls c="5">
          <tpl fld="1" item="4"/>
          <tpl fld="4" item="174"/>
          <tpl fld="2" item="1"/>
          <tpl fld="7" item="1"/>
          <tpl hier="51" item="4294967295"/>
        </tpls>
      </n>
      <n v="0.13465470971661445" in="1" bc="00B4F0FF" fc="00008000">
        <tpls c="5">
          <tpl fld="1" item="21"/>
          <tpl fld="4" item="130"/>
          <tpl fld="2" item="1"/>
          <tpl fld="7" item="0"/>
          <tpl hier="51" item="4294967295"/>
        </tpls>
      </n>
      <n v="6.9347894158525852E-2" in="1" bc="00B4F0FF" fc="00008000">
        <tpls c="5">
          <tpl fld="1" item="21"/>
          <tpl fld="4" item="36"/>
          <tpl fld="2" item="1"/>
          <tpl fld="7" item="0"/>
          <tpl hier="51" item="4294967295"/>
        </tpls>
      </n>
      <n v="4.2875731171812356E-2" in="1" bc="00B4F0FF" fc="00008000">
        <tpls c="5">
          <tpl fld="1" item="21"/>
          <tpl fld="13" item="20"/>
          <tpl fld="2" item="1"/>
          <tpl fld="7" item="0"/>
          <tpl hier="51" item="4294967295"/>
        </tpls>
      </n>
      <n v="0.20616781520136385" in="1" bc="00B4F0FF" fc="00008000">
        <tpls c="5">
          <tpl fld="1" item="21"/>
          <tpl fld="4" item="139"/>
          <tpl fld="2" item="1"/>
          <tpl fld="7" item="0"/>
          <tpl hier="51" item="4294967295"/>
        </tpls>
      </n>
      <n v="9.0405269200113714E-2" in="1" bc="00B4F0FF" fc="00008000">
        <tpls c="5">
          <tpl fld="1" item="21"/>
          <tpl fld="4" item="122"/>
          <tpl fld="2" item="1"/>
          <tpl fld="7" item="0"/>
          <tpl hier="51" item="4294967295"/>
        </tpls>
      </n>
      <n v="8.5664759924807959E-3" in="1" bc="00B4F0FF" fc="00008000">
        <tpls c="5">
          <tpl fld="1" item="24"/>
          <tpl fld="8" item="8"/>
          <tpl fld="2" item="1"/>
          <tpl fld="7" item="0"/>
          <tpl hier="51" item="4294967295"/>
        </tpls>
      </n>
      <n v="0.57101999820161697" in="0" bc="00B4F0FF" fc="00008000">
        <tpls c="5">
          <tpl fld="1" item="7"/>
          <tpl fld="2" item="1"/>
          <tpl fld="7" item="0"/>
          <tpl hier="51" item="4294967295"/>
          <tpl fld="10" item="0"/>
        </tpls>
      </n>
      <m in="0" fc="00404040">
        <tpls c="5">
          <tpl fld="9" item="2"/>
          <tpl fld="4" item="135"/>
          <tpl fld="2" item="1"/>
          <tpl fld="7" item="0"/>
          <tpl hier="51" item="4294967295"/>
        </tpls>
      </m>
      <n v="-57000" in="0" fc="00000080">
        <tpls c="5">
          <tpl fld="9" item="1"/>
          <tpl fld="13" item="24"/>
          <tpl fld="2" item="1"/>
          <tpl fld="7" item="0"/>
          <tpl hier="51" item="4294967295"/>
        </tpls>
      </n>
      <n v="73004888481" in="0" bc="00B4F0FF" fc="00008000">
        <tpls c="5">
          <tpl fld="1" item="4"/>
          <tpl fld="8" item="3"/>
          <tpl fld="2" item="1"/>
          <tpl fld="7" item="0"/>
          <tpl hier="51" item="4294967295"/>
        </tpls>
      </n>
      <n v="7.9674012501122451E-2" in="1" bc="00B4F0FF" fc="00008000">
        <tpls c="5">
          <tpl fld="1" item="21"/>
          <tpl fld="4" item="58"/>
          <tpl fld="2" item="1"/>
          <tpl fld="7" item="0"/>
          <tpl hier="51" item="4294967295"/>
        </tpls>
      </n>
      <m in="0" fc="00404040">
        <tpls c="5">
          <tpl fld="15" item="0"/>
          <tpl fld="4" item="158"/>
          <tpl fld="2" item="1"/>
          <tpl fld="7" item="1"/>
          <tpl hier="51" item="4294967295"/>
        </tpls>
      </m>
      <n v="56382176" in="0" bc="00B4F0FF" fc="00008000">
        <tpls c="5">
          <tpl fld="1" item="4"/>
          <tpl fld="4" item="32"/>
          <tpl fld="2" item="1"/>
          <tpl fld="7" item="0"/>
          <tpl hier="51" item="4294967295"/>
        </tpls>
      </n>
      <m in="0" fc="00404040">
        <tpls c="5">
          <tpl fld="9" item="1"/>
          <tpl fld="4" item="35"/>
          <tpl fld="2" item="1"/>
          <tpl fld="7" item="0"/>
          <tpl hier="51" item="4294967295"/>
        </tpls>
      </m>
      <n v="32219462.829999998" in="0" bc="00B4F0FF" fc="00008000">
        <tpls c="5">
          <tpl fld="1" item="20"/>
          <tpl fld="4" item="35"/>
          <tpl fld="2" item="1"/>
          <tpl fld="7" item="0"/>
          <tpl hier="51" item="4294967295"/>
        </tpls>
      </n>
      <n v="26642" in="0" bc="00B4F0FF" fc="00008000">
        <tpls c="5">
          <tpl fld="1" item="19"/>
          <tpl fld="13" item="26"/>
          <tpl fld="2" item="1"/>
          <tpl fld="7" item="1"/>
          <tpl hier="51" item="4294967295"/>
        </tpls>
      </n>
      <n v="180018769" in="0" bc="00B4F0FF" fc="00008000">
        <tpls c="5">
          <tpl fld="1" item="4"/>
          <tpl fld="13" item="26"/>
          <tpl fld="2" item="1"/>
          <tpl fld="7" item="1"/>
          <tpl hier="51" item="4294967295"/>
        </tpls>
      </n>
      <n v="2.79060195400627E-2" in="1" bc="00B4F0FF" fc="00008000">
        <tpls c="5">
          <tpl fld="1" item="24"/>
          <tpl fld="4" item="135"/>
          <tpl fld="2" item="1"/>
          <tpl fld="7" item="0"/>
          <tpl hier="51" item="4294967295"/>
        </tpls>
      </n>
      <n v="0.22906991458849371" bc="00B4F0FF" fc="00008000">
        <tpls c="5">
          <tpl fld="1" item="27"/>
          <tpl fld="13" item="24"/>
          <tpl fld="2" item="1"/>
          <tpl fld="7" item="0"/>
          <tpl hier="51" item="4294967295"/>
        </tpls>
      </n>
      <n v="55615349" in="0" bc="00B4F0FF" fc="00008000">
        <tpls c="5">
          <tpl fld="1" item="5"/>
          <tpl fld="4" item="148"/>
          <tpl fld="2" item="1"/>
          <tpl fld="7" item="0"/>
          <tpl hier="51" item="4294967295"/>
        </tpls>
      </n>
      <m in="0" fc="00404040">
        <tpls c="5">
          <tpl fld="9" item="0"/>
          <tpl fld="4" item="175"/>
          <tpl fld="2" item="1"/>
          <tpl fld="7" item="1"/>
          <tpl hier="51" item="4294967295"/>
        </tpls>
      </m>
      <n v="17489139" in="0" bc="00B4F0FF" fc="00008000">
        <tpls c="5">
          <tpl fld="1" item="13"/>
          <tpl fld="4" item="175"/>
          <tpl fld="2" item="1"/>
          <tpl fld="7" item="1"/>
          <tpl hier="51" item="4294967295"/>
        </tpls>
      </n>
      <n v="0.1391548604352959" in="1" bc="00B4F0FF" fc="00008000">
        <tpls c="5">
          <tpl fld="1" item="21"/>
          <tpl fld="3" item="0"/>
          <tpl fld="2" item="1"/>
          <tpl fld="7" item="0"/>
          <tpl hier="51" item="4294967295"/>
        </tpls>
      </n>
      <n v="41.120007999999999" in="3" bc="00B4F0FF" fc="00008000">
        <tpls c="6">
          <tpl fld="1" item="3"/>
          <tpl fld="13" item="1"/>
          <tpl fld="2" item="1"/>
          <tpl fld="23" item="0"/>
          <tpl fld="7" item="0"/>
          <tpl hier="51" item="4294967295"/>
        </tpls>
      </n>
      <n v="891.59724600000004" in="3" bc="00B4F0FF" fc="00008000">
        <tpls c="6">
          <tpl fld="1" item="3"/>
          <tpl fld="6" item="1"/>
          <tpl fld="2" item="1"/>
          <tpl fld="23" item="0"/>
          <tpl fld="7" item="0"/>
          <tpl hier="51" item="4294967295"/>
        </tpls>
      </n>
      <n v="4711.3144309999998" in="3" bc="00B4F0FF" fc="00008000">
        <tpls c="6">
          <tpl fld="1" item="3"/>
          <tpl fld="6" item="21"/>
          <tpl fld="2" item="1"/>
          <tpl fld="23" item="0"/>
          <tpl fld="7" item="0"/>
          <tpl hier="51" item="4294967295"/>
        </tpls>
      </n>
      <n v="99943.029412000004" in="3" bc="00B4F0FF" fc="00008000">
        <tpls c="6">
          <tpl fld="1" item="3"/>
          <tpl fld="8" item="3"/>
          <tpl fld="2" item="1"/>
          <tpl fld="23" item="0"/>
          <tpl fld="7" item="0"/>
          <tpl hier="51" item="4294967295"/>
        </tpls>
      </n>
      <n v="2.0877379492402499E-2" in="1" bc="00B4F0FF" fc="00008000">
        <tpls c="5">
          <tpl fld="1" item="24"/>
          <tpl fld="4" item="20"/>
          <tpl fld="2" item="1"/>
          <tpl fld="7" item="0"/>
          <tpl hier="51" item="4294967295"/>
        </tpls>
      </n>
      <n v="1.0684925988371473E-2" in="1" bc="00B4F0FF" fc="00008000">
        <tpls c="5">
          <tpl fld="1" item="24"/>
          <tpl fld="4" item="8"/>
          <tpl fld="2" item="1"/>
          <tpl fld="7" item="0"/>
          <tpl hier="51" item="4294967295"/>
        </tpls>
      </n>
      <m in="0" fc="00404040">
        <tpls c="5">
          <tpl fld="9" item="2"/>
          <tpl fld="4" item="42"/>
          <tpl fld="2" item="1"/>
          <tpl fld="7" item="0"/>
          <tpl hier="51" item="4294967295"/>
        </tpls>
      </m>
      <n v="0.62167777740028252" in="2" bc="00B4F0FF" fc="00008000">
        <tpls c="5">
          <tpl fld="1" item="8"/>
          <tpl fld="4" item="42"/>
          <tpl fld="2" item="1"/>
          <tpl fld="7" item="0"/>
          <tpl hier="51" item="4294967295"/>
        </tpls>
      </n>
      <n v="0.52038568710307576" in="2" bc="00B4F0FF" fc="00008000">
        <tpls c="5">
          <tpl fld="1" item="8"/>
          <tpl fld="4" item="44"/>
          <tpl fld="2" item="1"/>
          <tpl fld="7" item="0"/>
          <tpl hier="51" item="4294967295"/>
        </tpls>
      </n>
      <m in="0" fc="00404040">
        <tpls c="5">
          <tpl fld="9" item="1"/>
          <tpl fld="4" item="45"/>
          <tpl fld="2" item="1"/>
          <tpl fld="7" item="0"/>
          <tpl hier="51" item="4294967295"/>
        </tpls>
      </m>
      <n v="0.58385127106425772" in="2" bc="00B4F0FF" fc="00008000">
        <tpls c="5">
          <tpl fld="1" item="9"/>
          <tpl fld="4" item="45"/>
          <tpl fld="2" item="1"/>
          <tpl fld="7" item="0"/>
          <tpl hier="51" item="4294967295"/>
        </tpls>
      </n>
      <n v="45.246302" in="3" bc="00B4F0FF" fc="00008000">
        <tpls c="6">
          <tpl fld="1" item="3"/>
          <tpl fld="4" item="45"/>
          <tpl fld="2" item="1"/>
          <tpl fld="23" item="0"/>
          <tpl fld="7" item="0"/>
          <tpl hier="51" item="4294967295"/>
        </tpls>
      </n>
      <n v="9.2911909833961869E-3" bc="00B4F0FF" fc="00008000">
        <tpls c="5">
          <tpl fld="1" item="26"/>
          <tpl fld="13" item="6"/>
          <tpl fld="2" item="1"/>
          <tpl fld="7" item="0"/>
          <tpl hier="51" item="4294967295"/>
        </tpls>
      </n>
      <n v="3.1279059549556919E-2" bc="00B4F0FF" fc="00008000">
        <tpls c="5">
          <tpl fld="1" item="26"/>
          <tpl fld="4" item="37"/>
          <tpl fld="2" item="1"/>
          <tpl fld="7" item="0"/>
          <tpl hier="51" item="4294967295"/>
        </tpls>
      </n>
      <n v="1.6186816993626355E-2" bc="00B4F0FF" fc="00008000">
        <tpls c="5">
          <tpl fld="1" item="26"/>
          <tpl fld="2" item="1"/>
          <tpl fld="7" item="0"/>
          <tpl hier="51" item="4294967295"/>
          <tpl fld="10" item="1"/>
        </tpls>
      </n>
      <n v="2.8239376456542453E-2" bc="00B4F0FF" fc="00008000">
        <tpls c="5">
          <tpl fld="1" item="26"/>
          <tpl fld="4" item="24"/>
          <tpl fld="2" item="1"/>
          <tpl fld="7" item="0"/>
          <tpl hier="51" item="4294967295"/>
        </tpls>
      </n>
      <n v="2.8593352158561409E-2" bc="00B4F0FF" fc="00008000">
        <tpls c="5">
          <tpl fld="1" item="26"/>
          <tpl fld="4" item="32"/>
          <tpl fld="2" item="1"/>
          <tpl fld="7" item="0"/>
          <tpl hier="51" item="4294967295"/>
        </tpls>
      </n>
      <n v="1.7282077829533574E-2" bc="00B4F0FF" fc="00008000">
        <tpls c="5">
          <tpl fld="1" item="26"/>
          <tpl fld="4" item="6"/>
          <tpl fld="2" item="1"/>
          <tpl fld="7" item="0"/>
          <tpl hier="51" item="4294967295"/>
        </tpls>
      </n>
      <n v="9.7126965046678837E-3" bc="00B4F0FF" fc="00008000">
        <tpls c="5">
          <tpl fld="1" item="26"/>
          <tpl fld="4" item="12"/>
          <tpl fld="2" item="1"/>
          <tpl fld="7" item="0"/>
          <tpl hier="51" item="4294967295"/>
        </tpls>
      </n>
      <n v="2.1740045149850968E-2" bc="00B4F0FF" fc="00008000">
        <tpls c="5">
          <tpl fld="1" item="26"/>
          <tpl fld="4" item="0"/>
          <tpl fld="2" item="1"/>
          <tpl fld="7" item="0"/>
          <tpl hier="51" item="4294967295"/>
        </tpls>
      </n>
      <n v="1.7567148567791988E-2" bc="00B4F0FF" fc="00008000">
        <tpls c="5">
          <tpl fld="1" item="26"/>
          <tpl fld="4" item="14"/>
          <tpl fld="2" item="1"/>
          <tpl fld="7" item="0"/>
          <tpl hier="51" item="4294967295"/>
        </tpls>
      </n>
      <n v="0.37144810668451789" in="0" bc="00B4F0FF" fc="00008000">
        <tpls c="5">
          <tpl fld="1" item="7"/>
          <tpl fld="4" item="46"/>
          <tpl fld="2" item="1"/>
          <tpl fld="7" item="0"/>
          <tpl hier="51" item="4294967295"/>
        </tpls>
      </n>
      <m in="0" fc="00404040">
        <tpls c="5">
          <tpl fld="9" item="2"/>
          <tpl fld="4" item="46"/>
          <tpl fld="2" item="1"/>
          <tpl fld="7" item="0"/>
          <tpl hier="51" item="4294967295"/>
        </tpls>
      </m>
      <m in="0" fc="00404040">
        <tpls c="5">
          <tpl fld="9" item="1"/>
          <tpl fld="4" item="47"/>
          <tpl fld="2" item="1"/>
          <tpl fld="7" item="0"/>
          <tpl hier="51" item="4294967295"/>
        </tpls>
      </m>
      <n v="6977389.04" in="0" bc="00B4F0FF" fc="00008000">
        <tpls c="5">
          <tpl fld="1" item="20"/>
          <tpl fld="4" item="47"/>
          <tpl fld="2" item="1"/>
          <tpl fld="7" item="0"/>
          <tpl hier="51" item="4294967295"/>
        </tpls>
      </n>
      <n v="2.5792252305224056E-2" bc="00B4F0FF" fc="00008000">
        <tpls c="5">
          <tpl fld="1" item="26"/>
          <tpl fld="4" item="47"/>
          <tpl fld="2" item="1"/>
          <tpl fld="7" item="0"/>
          <tpl hier="51" item="4294967295"/>
        </tpls>
      </n>
      <m in="0" fc="00404040">
        <tpls c="5">
          <tpl fld="9" item="0"/>
          <tpl fld="4" item="47"/>
          <tpl fld="2" item="1"/>
          <tpl fld="7" item="1"/>
          <tpl hier="51" item="4294967295"/>
        </tpls>
      </m>
      <n v="0.34896129692776062" in="0" bc="00B4F0FF" fc="00008000">
        <tpls c="5">
          <tpl fld="1" item="7"/>
          <tpl fld="4" item="49"/>
          <tpl fld="2" item="1"/>
          <tpl fld="7" item="0"/>
          <tpl hier="51" item="4294967295"/>
        </tpls>
      </n>
      <n v="1.0056627366502554E-2" bc="00B4F0FF" fc="00008000">
        <tpls c="5">
          <tpl fld="1" item="26"/>
          <tpl fld="4" item="49"/>
          <tpl fld="2" item="1"/>
          <tpl fld="7" item="0"/>
          <tpl hier="51" item="4294967295"/>
        </tpls>
      </n>
      <m in="0" fc="00404040">
        <tpls c="5">
          <tpl fld="9" item="1"/>
          <tpl fld="4" item="53"/>
          <tpl fld="2" item="1"/>
          <tpl fld="7" item="0"/>
          <tpl hier="51" item="4294967295"/>
        </tpls>
      </m>
      <n v="0.55714547243644019" in="0" bc="00B4F0FF" fc="00008000">
        <tpls c="5">
          <tpl fld="1" item="7"/>
          <tpl fld="4" item="53"/>
          <tpl fld="2" item="1"/>
          <tpl fld="7" item="0"/>
          <tpl hier="51" item="4294967295"/>
        </tpls>
      </n>
      <n v="0.36151240398138529" in="2" bc="00B4F0FF" fc="00008000">
        <tpls c="5">
          <tpl fld="1" item="8"/>
          <tpl fld="13" item="10"/>
          <tpl fld="2" item="1"/>
          <tpl fld="7" item="0"/>
          <tpl hier="51" item="4294967295"/>
        </tpls>
      </n>
      <n v="5.7431471390746915E-3" bc="00B4F0FF" fc="00008000">
        <tpls c="5">
          <tpl fld="1" item="26"/>
          <tpl fld="13" item="10"/>
          <tpl fld="2" item="1"/>
          <tpl fld="7" item="0"/>
          <tpl hier="51" item="4294967295"/>
        </tpls>
      </n>
      <n v="0.43007220925869438" in="2" bc="00B4F0FF" fc="00008000">
        <tpls c="5">
          <tpl fld="1" item="8"/>
          <tpl fld="4" item="57"/>
          <tpl fld="2" item="1"/>
          <tpl fld="7" item="0"/>
          <tpl hier="51" item="4294967295"/>
        </tpls>
      </n>
      <m in="0" fc="00404040">
        <tpls c="5">
          <tpl fld="15" item="0"/>
          <tpl fld="4" item="57"/>
          <tpl fld="2" item="1"/>
          <tpl fld="7" item="1"/>
          <tpl hier="51" item="4294967295"/>
        </tpls>
      </m>
      <n v="1252508" in="0" bc="00B4F0FF" fc="00008000">
        <tpls c="5">
          <tpl fld="1" item="13"/>
          <tpl fld="4" item="57"/>
          <tpl fld="2" item="1"/>
          <tpl fld="7" item="1"/>
          <tpl hier="51" item="4294967295"/>
        </tpls>
      </n>
      <m in="0" fc="00404040">
        <tpls c="5">
          <tpl fld="9" item="0"/>
          <tpl fld="4" item="59"/>
          <tpl fld="2" item="1"/>
          <tpl fld="7" item="1"/>
          <tpl hier="51" item="4294967295"/>
        </tpls>
      </m>
      <n v="26.765666" in="3" bc="00B4F0FF" fc="00008000">
        <tpls c="6">
          <tpl fld="1" item="3"/>
          <tpl fld="4" item="59"/>
          <tpl fld="2" item="1"/>
          <tpl fld="23" item="0"/>
          <tpl fld="7" item="0"/>
          <tpl hier="51" item="4294967295"/>
        </tpls>
      </n>
      <n v="5.0220295894160778E-2" bc="00B4F0FF" fc="00008000">
        <tpls c="5">
          <tpl fld="1" item="26"/>
          <tpl fld="4" item="59"/>
          <tpl fld="2" item="1"/>
          <tpl fld="7" item="0"/>
          <tpl hier="51" item="4294967295"/>
        </tpls>
      </n>
      <m in="0" fc="00404040">
        <tpls c="5">
          <tpl fld="9" item="0"/>
          <tpl fld="4" item="60"/>
          <tpl fld="2" item="1"/>
          <tpl fld="7" item="1"/>
          <tpl hier="51" item="4294967295"/>
        </tpls>
      </m>
      <n v="1632430" in="0" bc="00B4F0FF" fc="00008000">
        <tpls c="5">
          <tpl fld="1" item="13"/>
          <tpl fld="4" item="60"/>
          <tpl fld="2" item="1"/>
          <tpl fld="7" item="1"/>
          <tpl hier="51" item="4294967295"/>
        </tpls>
      </n>
      <n v="0.50151569561444387" in="2" bc="00B4F0FF" fc="00008000">
        <tpls c="5">
          <tpl fld="1" item="9"/>
          <tpl fld="4" item="60"/>
          <tpl fld="2" item="1"/>
          <tpl fld="7" item="0"/>
          <tpl hier="51" item="4294967295"/>
        </tpls>
      </n>
      <m in="0" fc="00404040">
        <tpls c="5">
          <tpl fld="9" item="0"/>
          <tpl fld="4" item="62"/>
          <tpl fld="2" item="1"/>
          <tpl fld="7" item="1"/>
          <tpl hier="51" item="4294967295"/>
        </tpls>
      </m>
      <m in="0" fc="00404040">
        <tpls c="5">
          <tpl fld="9" item="1"/>
          <tpl fld="4" item="62"/>
          <tpl fld="2" item="1"/>
          <tpl fld="7" item="0"/>
          <tpl hier="51" item="4294967295"/>
        </tpls>
      </m>
      <m in="0" fc="00404040">
        <tpls c="5">
          <tpl fld="9" item="0"/>
          <tpl fld="4" item="64"/>
          <tpl fld="2" item="1"/>
          <tpl fld="7" item="1"/>
          <tpl hier="51" item="4294967295"/>
        </tpls>
      </m>
      <n v="618.84328200000004" in="3" bc="00B4F0FF" fc="00008000">
        <tpls c="6">
          <tpl fld="1" item="3"/>
          <tpl fld="4" item="64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64"/>
          <tpl fld="2" item="1"/>
          <tpl fld="7" item="0"/>
          <tpl hier="51" item="4294967295"/>
        </tpls>
      </m>
      <n v="0.35296887142770023" in="0" bc="00B4F0FF" fc="00008000">
        <tpls c="5">
          <tpl fld="1" item="7"/>
          <tpl fld="4" item="64"/>
          <tpl fld="2" item="1"/>
          <tpl fld="7" item="0"/>
          <tpl hier="51" item="4294967295"/>
        </tpls>
      </n>
      <n v="0" bc="00B4F0FF" fc="00404040">
        <tpls c="5">
          <tpl fld="1" item="26"/>
          <tpl fld="13" item="12"/>
          <tpl fld="2" item="1"/>
          <tpl fld="7" item="0"/>
          <tpl hier="51" item="4294967295"/>
        </tpls>
      </n>
      <n v="0.35763358634429576" in="2" bc="00B4F0FF" fc="00008000">
        <tpls c="5">
          <tpl fld="1" item="8"/>
          <tpl fld="13" item="12"/>
          <tpl fld="2" item="1"/>
          <tpl fld="7" item="0"/>
          <tpl hier="51" item="4294967295"/>
        </tpls>
      </n>
      <n v="0.57644090122378966" in="0" bc="00B4F0FF" fc="00008000">
        <tpls c="5">
          <tpl fld="1" item="7"/>
          <tpl fld="13" item="12"/>
          <tpl fld="2" item="1"/>
          <tpl fld="7" item="0"/>
          <tpl hier="51" item="4294967295"/>
        </tpls>
      </n>
      <n v="1212000" in="0" fc="00008000">
        <tpls c="5">
          <tpl fld="15" item="0"/>
          <tpl fld="13" item="13"/>
          <tpl fld="2" item="1"/>
          <tpl fld="7" item="1"/>
          <tpl hier="51" item="4294967295"/>
        </tpls>
      </n>
      <n v="2.6078069697504681E-2" in="1" bc="00B4F0FF" fc="00008000">
        <tpls c="5">
          <tpl fld="1" item="24"/>
          <tpl fld="4" item="67"/>
          <tpl fld="2" item="1"/>
          <tpl fld="7" item="0"/>
          <tpl hier="51" item="4294967295"/>
        </tpls>
      </n>
      <n v="189499934" in="0" bc="00B4F0FF" fc="00008000">
        <tpls c="5">
          <tpl fld="1" item="5"/>
          <tpl fld="4" item="67"/>
          <tpl fld="2" item="1"/>
          <tpl fld="7" item="0"/>
          <tpl hier="51" item="4294967295"/>
        </tpls>
      </n>
      <n v="1.5058436031880538E-2" bc="00B4F0FF" fc="00008000">
        <tpls c="5">
          <tpl fld="1" item="26"/>
          <tpl fld="4" item="67"/>
          <tpl fld="2" item="1"/>
          <tpl fld="7" item="0"/>
          <tpl hier="51" item="4294967295"/>
        </tpls>
      </n>
      <n v="98039204" in="0" bc="00B4F0FF" fc="00008000">
        <tpls c="5">
          <tpl fld="1" item="5"/>
          <tpl fld="4" item="16"/>
          <tpl fld="2" item="1"/>
          <tpl fld="7" item="0"/>
          <tpl hier="51" item="4294967295"/>
        </tpls>
      </n>
      <m in="0" fc="00404040">
        <tpls c="5">
          <tpl fld="9" item="0"/>
          <tpl fld="4" item="69"/>
          <tpl fld="2" item="1"/>
          <tpl fld="7" item="1"/>
          <tpl hier="51" item="4294967295"/>
        </tpls>
      </m>
      <n v="1125189" in="0" bc="00B4F0FF" fc="00008000">
        <tpls c="5">
          <tpl fld="1" item="13"/>
          <tpl fld="4" item="69"/>
          <tpl fld="2" item="1"/>
          <tpl fld="7" item="1"/>
          <tpl hier="51" item="4294967295"/>
        </tpls>
      </n>
      <n v="294053" in="0" bc="00B4F0FF" fc="00008000">
        <tpls c="5">
          <tpl fld="1" item="19"/>
          <tpl fld="4" item="69"/>
          <tpl fld="2" item="1"/>
          <tpl fld="7" item="1"/>
          <tpl hier="51" item="4294967295"/>
        </tpls>
      </n>
      <n v="73158037" in="0" bc="00B4F0FF" fc="00008000">
        <tpls c="5">
          <tpl fld="1" item="4"/>
          <tpl fld="4" item="69"/>
          <tpl fld="2" item="1"/>
          <tpl fld="7" item="1"/>
          <tpl hier="51" item="4294967295"/>
        </tpls>
      </n>
      <m in="0" fc="00404040">
        <tpls c="5">
          <tpl fld="15" item="0"/>
          <tpl fld="4" item="69"/>
          <tpl fld="2" item="1"/>
          <tpl fld="7" item="1"/>
          <tpl hier="51" item="4294967295"/>
        </tpls>
      </m>
      <n v="0.45187752270109405" in="2" bc="00B4F0FF" fc="00008000">
        <tpls c="5">
          <tpl fld="1" item="8"/>
          <tpl fld="4" item="71"/>
          <tpl fld="2" item="1"/>
          <tpl fld="7" item="0"/>
          <tpl hier="51" item="4294967295"/>
        </tpls>
      </n>
      <n v="2423.6968780000002" in="3" bc="00B4F0FF" fc="00008000">
        <tpls c="6">
          <tpl fld="1" item="3"/>
          <tpl fld="4" item="71"/>
          <tpl fld="2" item="1"/>
          <tpl fld="23" item="0"/>
          <tpl fld="7" item="0"/>
          <tpl hier="51" item="4294967295"/>
        </tpls>
      </n>
      <n v="141453" in="0" bc="00B4F0FF" fc="00008000">
        <tpls c="5">
          <tpl fld="1" item="19"/>
          <tpl fld="4" item="74"/>
          <tpl fld="2" item="1"/>
          <tpl fld="7" item="1"/>
          <tpl hier="51" item="4294967295"/>
        </tpls>
      </n>
      <n v="65977444" in="0" bc="00B4F0FF" fc="00008000">
        <tpls c="5">
          <tpl fld="1" item="4"/>
          <tpl fld="4" item="74"/>
          <tpl fld="2" item="1"/>
          <tpl fld="7" item="1"/>
          <tpl hier="51" item="4294967295"/>
        </tpls>
      </n>
      <n v="65977444" in="0" bc="00B4F0FF" fc="00008000">
        <tpls c="5">
          <tpl fld="1" item="4"/>
          <tpl fld="4" item="74"/>
          <tpl fld="2" item="1"/>
          <tpl fld="7" item="0"/>
          <tpl hier="51" item="4294967295"/>
        </tpls>
      </n>
      <n v="0.46997326330917" in="2" bc="00B4F0FF" fc="00008000">
        <tpls c="5">
          <tpl fld="1" item="8"/>
          <tpl fld="4" item="1"/>
          <tpl fld="2" item="1"/>
          <tpl fld="7" item="0"/>
          <tpl hier="51" item="4294967295"/>
        </tpls>
      </n>
      <n v="0.18028565384899001" in="2" bc="00B4F0FF" fc="00008000">
        <tpls c="5">
          <tpl fld="1" item="8"/>
          <tpl fld="2" item="1"/>
          <tpl fld="7" item="0"/>
          <tpl hier="51" item="4294967295"/>
          <tpl fld="10" item="0"/>
        </tpls>
      </n>
      <n v="0.55435016048372787" in="2" bc="00B4F0FF" fc="00008000">
        <tpls c="5">
          <tpl fld="1" item="8"/>
          <tpl fld="4" item="58"/>
          <tpl fld="2" item="1"/>
          <tpl fld="7" item="0"/>
          <tpl hier="51" item="4294967295"/>
        </tpls>
      </n>
      <n v="0.64957219252370701" in="2" bc="00B4F0FF" fc="00008000">
        <tpls c="5">
          <tpl fld="1" item="8"/>
          <tpl fld="4" item="4"/>
          <tpl fld="2" item="1"/>
          <tpl fld="7" item="0"/>
          <tpl hier="51" item="4294967295"/>
        </tpls>
      </n>
      <n v="0.31061369687748158" in="2" bc="00B4F0FF" fc="00008000">
        <tpls c="5">
          <tpl fld="1" item="8"/>
          <tpl fld="4" item="49"/>
          <tpl fld="2" item="1"/>
          <tpl fld="7" item="0"/>
          <tpl hier="51" item="4294967295"/>
        </tpls>
      </n>
      <n v="0.23497028912446141" in="2" bc="00B4F0FF" fc="00008000">
        <tpls c="5">
          <tpl fld="1" item="8"/>
          <tpl fld="6" item="1"/>
          <tpl fld="2" item="1"/>
          <tpl fld="7" item="0"/>
          <tpl hier="51" item="4294967295"/>
        </tpls>
      </n>
      <n v="0.22444255307557637" in="2" bc="00B4F0FF" fc="00008000">
        <tpls c="5">
          <tpl fld="1" item="8"/>
          <tpl fld="6" item="11"/>
          <tpl fld="2" item="1"/>
          <tpl fld="7" item="0"/>
          <tpl hier="51" item="4294967295"/>
        </tpls>
      </n>
      <n v="0.74391687824286434" in="2" bc="00B4F0FF" fc="00008000">
        <tpls c="5">
          <tpl fld="1" item="8"/>
          <tpl fld="4" item="12"/>
          <tpl fld="2" item="1"/>
          <tpl fld="7" item="0"/>
          <tpl hier="51" item="4294967295"/>
        </tpls>
      </n>
      <n v="0.19244286600644697" in="2" bc="00B4F0FF" fc="00008000">
        <tpls c="5">
          <tpl fld="1" item="8"/>
          <tpl fld="13" item="3"/>
          <tpl fld="2" item="1"/>
          <tpl fld="7" item="0"/>
          <tpl hier="51" item="4294967295"/>
        </tpls>
      </n>
      <n v="0.47046573165032035" in="2" bc="00B4F0FF" fc="00008000">
        <tpls c="5">
          <tpl fld="1" item="8"/>
          <tpl fld="4" item="6"/>
          <tpl fld="2" item="1"/>
          <tpl fld="7" item="0"/>
          <tpl hier="51" item="4294967295"/>
        </tpls>
      </n>
      <m in="0" fc="00404040">
        <tpls c="5">
          <tpl fld="9" item="1"/>
          <tpl fld="4" item="77"/>
          <tpl fld="2" item="1"/>
          <tpl fld="7" item="0"/>
          <tpl hier="51" item="4294967295"/>
        </tpls>
      </m>
      <n v="2917.8831479999999" in="3" bc="00B4F0FF" fc="00008000">
        <tpls c="6">
          <tpl fld="1" item="3"/>
          <tpl fld="4" item="77"/>
          <tpl fld="2" item="1"/>
          <tpl fld="23" item="0"/>
          <tpl fld="7" item="0"/>
          <tpl hier="51" item="4294967295"/>
        </tpls>
      </n>
      <n v="1.7167464148847116E-2" in="1" bc="00B4F0FF" fc="00008000">
        <tpls c="5">
          <tpl fld="1" item="24"/>
          <tpl fld="4" item="77"/>
          <tpl fld="2" item="1"/>
          <tpl fld="7" item="0"/>
          <tpl hier="51" item="4294967295"/>
        </tpls>
      </n>
      <n v="169.10792499999999" in="3" bc="00B4F0FF" fc="00008000">
        <tpls c="6">
          <tpl fld="1" item="3"/>
          <tpl fld="4" item="78"/>
          <tpl fld="2" item="1"/>
          <tpl fld="23" item="0"/>
          <tpl fld="7" item="0"/>
          <tpl hier="51" item="4294967295"/>
        </tpls>
      </n>
      <n v="0.80060204863177553" in="2" bc="00B4F0FF" fc="00008000">
        <tpls c="5">
          <tpl fld="1" item="9"/>
          <tpl fld="4" item="78"/>
          <tpl fld="2" item="1"/>
          <tpl fld="7" item="0"/>
          <tpl hier="51" item="4294967295"/>
        </tpls>
      </n>
      <n v="1.6265996951476121E-2" bc="00B4F0FF" fc="00008000">
        <tpls c="5">
          <tpl fld="1" item="26"/>
          <tpl fld="4" item="78"/>
          <tpl fld="2" item="1"/>
          <tpl fld="7" item="0"/>
          <tpl hier="51" item="4294967295"/>
        </tpls>
      </n>
      <n v="0.80060204863177553" in="2" bc="00B4F0FF" fc="00008000">
        <tpls c="5">
          <tpl fld="1" item="8"/>
          <tpl fld="4" item="78"/>
          <tpl fld="2" item="1"/>
          <tpl fld="7" item="0"/>
          <tpl hier="51" item="4294967295"/>
        </tpls>
      </n>
      <n v="4.3805807398466538E-3" bc="00B4F0FF" fc="00008000">
        <tpls c="5">
          <tpl fld="1" item="26"/>
          <tpl fld="4" item="80"/>
          <tpl fld="2" item="1"/>
          <tpl fld="7" item="0"/>
          <tpl hier="51" item="4294967295"/>
        </tpls>
      </n>
      <m in="0" fc="00404040">
        <tpls c="5">
          <tpl fld="9" item="1"/>
          <tpl fld="4" item="80"/>
          <tpl fld="2" item="1"/>
          <tpl fld="7" item="0"/>
          <tpl hier="51" item="4294967295"/>
        </tpls>
      </m>
      <n v="0.62955852758205844" in="2" bc="00B4F0FF" fc="00008000">
        <tpls c="5">
          <tpl fld="1" item="8"/>
          <tpl fld="4" item="80"/>
          <tpl fld="2" item="1"/>
          <tpl fld="7" item="0"/>
          <tpl hier="51" item="4294967295"/>
        </tpls>
      </n>
      <n v="0.28148108740050032" in="2" bc="00B4F0FF" fc="00008000">
        <tpls c="5">
          <tpl fld="1" item="8"/>
          <tpl fld="4" item="82"/>
          <tpl fld="2" item="1"/>
          <tpl fld="7" item="0"/>
          <tpl hier="51" item="4294967295"/>
        </tpls>
      </n>
      <m in="0" fc="00404040">
        <tpls c="5">
          <tpl fld="9" item="1"/>
          <tpl fld="4" item="85"/>
          <tpl fld="2" item="1"/>
          <tpl fld="7" item="0"/>
          <tpl hier="51" item="4294967295"/>
        </tpls>
      </m>
      <n v="38580586.990000002" in="0" bc="00B4F0FF" fc="00008000">
        <tpls c="5">
          <tpl fld="1" item="20"/>
          <tpl fld="4" item="85"/>
          <tpl fld="2" item="1"/>
          <tpl fld="7" item="0"/>
          <tpl hier="51" item="4294967295"/>
        </tpls>
      </n>
      <n v="214.70704799999999" in="3" bc="00B4F0FF" fc="00008000">
        <tpls c="6">
          <tpl fld="1" item="3"/>
          <tpl fld="4" item="85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85"/>
          <tpl fld="2" item="1"/>
          <tpl fld="7" item="1"/>
          <tpl hier="51" item="4294967295"/>
        </tpls>
      </m>
      <n v="0.46577967563498157" in="2" bc="00B4F0FF" fc="00008000">
        <tpls c="5">
          <tpl fld="1" item="9"/>
          <tpl fld="4" item="85"/>
          <tpl fld="2" item="1"/>
          <tpl fld="7" item="0"/>
          <tpl hier="51" item="4294967295"/>
        </tpls>
      </n>
      <m in="0" fc="00404040">
        <tpls c="5">
          <tpl fld="9" item="0"/>
          <tpl fld="4" item="86"/>
          <tpl fld="2" item="1"/>
          <tpl fld="7" item="1"/>
          <tpl hier="51" item="4294967295"/>
        </tpls>
      </m>
      <n v="1.0680211835437669E-2" in="1" bc="00B4F0FF" fc="00008000">
        <tpls c="5">
          <tpl fld="1" item="24"/>
          <tpl fld="4" item="86"/>
          <tpl fld="2" item="1"/>
          <tpl fld="7" item="0"/>
          <tpl hier="51" item="4294967295"/>
        </tpls>
      </n>
      <n v="1.6639722732537453E-2" bc="00B4F0FF" fc="00008000">
        <tpls c="5">
          <tpl fld="1" item="26"/>
          <tpl fld="4" item="86"/>
          <tpl fld="2" item="1"/>
          <tpl fld="7" item="0"/>
          <tpl hier="51" item="4294967295"/>
        </tpls>
      </n>
      <n v="0.58164672703116993" in="2" bc="00B4F0FF" fc="00008000">
        <tpls c="5">
          <tpl fld="1" item="9"/>
          <tpl fld="4" item="86"/>
          <tpl fld="2" item="1"/>
          <tpl fld="7" item="0"/>
          <tpl hier="51" item="4294967295"/>
        </tpls>
      </n>
      <m in="0" fc="00404040">
        <tpls c="5">
          <tpl fld="9" item="1"/>
          <tpl fld="4" item="88"/>
          <tpl fld="2" item="1"/>
          <tpl fld="7" item="0"/>
          <tpl hier="51" item="4294967295"/>
        </tpls>
      </m>
      <n v="1.9275280788954716E-2" bc="00B4F0FF" fc="00008000">
        <tpls c="5">
          <tpl fld="1" item="26"/>
          <tpl fld="4" item="88"/>
          <tpl fld="2" item="1"/>
          <tpl fld="7" item="0"/>
          <tpl hier="51" item="4294967295"/>
        </tpls>
      </n>
      <m in="0" fc="00404040">
        <tpls c="5">
          <tpl fld="15" item="0"/>
          <tpl fld="4" item="88"/>
          <tpl fld="2" item="1"/>
          <tpl fld="7" item="1"/>
          <tpl hier="51" item="4294967295"/>
        </tpls>
      </m>
      <n v="88.061999999999998" in="3" bc="00B4F0FF" fc="00008000">
        <tpls c="6">
          <tpl fld="1" item="3"/>
          <tpl fld="4" item="88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90"/>
          <tpl fld="2" item="1"/>
          <tpl fld="7" item="1"/>
          <tpl hier="51" item="4294967295"/>
        </tpls>
      </m>
      <n v="777165" in="0" bc="00B4F0FF" fc="00008000">
        <tpls c="5">
          <tpl fld="1" item="13"/>
          <tpl fld="4" item="90"/>
          <tpl fld="2" item="1"/>
          <tpl fld="7" item="1"/>
          <tpl hier="51" item="4294967295"/>
        </tpls>
      </n>
      <n v="0.64109410070703343" in="2" bc="00B4F0FF" fc="00008000">
        <tpls c="5">
          <tpl fld="1" item="8"/>
          <tpl fld="4" item="90"/>
          <tpl fld="2" item="1"/>
          <tpl fld="7" item="0"/>
          <tpl hier="51" item="4294967295"/>
        </tpls>
      </n>
      <n v="3.9284392624189587E-3" bc="00B4F0FF" fc="00008000">
        <tpls c="5">
          <tpl fld="1" item="26"/>
          <tpl fld="4" item="90"/>
          <tpl fld="2" item="1"/>
          <tpl fld="7" item="0"/>
          <tpl hier="51" item="4294967295"/>
        </tpls>
      </n>
      <n v="55.626128000000001" in="3" bc="00B4F0FF" fc="00008000">
        <tpls c="6">
          <tpl fld="1" item="3"/>
          <tpl fld="4" item="90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90"/>
          <tpl fld="2" item="1"/>
          <tpl fld="7" item="1"/>
          <tpl hier="51" item="4294967295"/>
        </tpls>
      </m>
      <n v="0.60983872822900798" in="0" bc="00B4F0FF" fc="00008000">
        <tpls c="5">
          <tpl fld="1" item="7"/>
          <tpl fld="13" item="17"/>
          <tpl fld="2" item="1"/>
          <tpl fld="7" item="0"/>
          <tpl hier="51" item="4294967295"/>
        </tpls>
      </n>
      <n v="0.21855928060870644" in="2" bc="00B4F0FF" fc="00008000">
        <tpls c="5">
          <tpl fld="1" item="8"/>
          <tpl fld="13" item="17"/>
          <tpl fld="2" item="1"/>
          <tpl fld="7" item="0"/>
          <tpl hier="51" item="4294967295"/>
        </tpls>
      </n>
      <n v="-38000" in="0" fc="00000080">
        <tpls c="5">
          <tpl fld="9" item="1"/>
          <tpl fld="13" item="17"/>
          <tpl fld="2" item="1"/>
          <tpl fld="7" item="0"/>
          <tpl hier="51" item="4294967295"/>
        </tpls>
      </n>
      <m in="0" fc="00404040">
        <tpls c="5">
          <tpl fld="9" item="2"/>
          <tpl fld="4" item="47"/>
          <tpl fld="2" item="1"/>
          <tpl fld="7" item="0"/>
          <tpl hier="51" item="4294967295"/>
        </tpls>
      </m>
      <m in="0" fc="00404040">
        <tpls c="5">
          <tpl fld="9" item="2"/>
          <tpl fld="13" item="16"/>
          <tpl fld="2" item="1"/>
          <tpl fld="7" item="0"/>
          <tpl hier="51" item="4294967295"/>
        </tpls>
      </m>
      <m in="0" fc="00404040">
        <tpls c="5">
          <tpl fld="9" item="2"/>
          <tpl fld="13" item="8"/>
          <tpl fld="2" item="1"/>
          <tpl fld="7" item="0"/>
          <tpl hier="51" item="4294967295"/>
        </tpls>
      </m>
      <m in="0" fc="00404040">
        <tpls c="5">
          <tpl fld="9" item="2"/>
          <tpl fld="4" item="11"/>
          <tpl fld="2" item="1"/>
          <tpl fld="7" item="0"/>
          <tpl hier="51" item="4294967295"/>
        </tpls>
      </m>
      <n v="630000" in="0" fc="00008000">
        <tpls c="5">
          <tpl fld="9" item="2"/>
          <tpl fld="13" item="7"/>
          <tpl fld="2" item="1"/>
          <tpl fld="7" item="0"/>
          <tpl hier="51" item="4294967295"/>
        </tpls>
      </n>
      <m in="0" fc="00404040">
        <tpls c="5">
          <tpl fld="9" item="2"/>
          <tpl fld="4" item="34"/>
          <tpl fld="2" item="1"/>
          <tpl fld="7" item="0"/>
          <tpl hier="51" item="4294967295"/>
        </tpls>
      </m>
      <n v="6210209.7000000002" in="0" bc="00B4F0FF" fc="00008000">
        <tpls c="5">
          <tpl fld="1" item="20"/>
          <tpl fld="4" item="34"/>
          <tpl fld="2" item="1"/>
          <tpl fld="7" item="0"/>
          <tpl hier="51" item="4294967295"/>
        </tpls>
      </n>
      <m in="0" fc="00404040">
        <tpls c="5">
          <tpl fld="9" item="2"/>
          <tpl fld="4" item="5"/>
          <tpl fld="2" item="1"/>
          <tpl fld="7" item="0"/>
          <tpl hier="51" item="4294967295"/>
        </tpls>
      </m>
      <n v="71292244.569999993" in="0" bc="00B4F0FF" fc="00008000">
        <tpls c="5">
          <tpl fld="1" item="20"/>
          <tpl fld="4" item="5"/>
          <tpl fld="2" item="1"/>
          <tpl fld="7" item="0"/>
          <tpl hier="51" item="4294967295"/>
        </tpls>
      </n>
      <m in="0" fc="00404040">
        <tpls c="5">
          <tpl fld="9" item="2"/>
          <tpl fld="4" item="33"/>
          <tpl fld="2" item="1"/>
          <tpl fld="7" item="0"/>
          <tpl hier="51" item="4294967295"/>
        </tpls>
      </m>
      <m in="0" fc="00404040">
        <tpls c="5">
          <tpl fld="9" item="2"/>
          <tpl fld="4" item="35"/>
          <tpl fld="2" item="1"/>
          <tpl fld="7" item="0"/>
          <tpl hier="51" item="4294967295"/>
        </tpls>
      </m>
      <n v="509000" in="0" fc="00008000">
        <tpls c="5">
          <tpl fld="9" item="2"/>
          <tpl fld="6" item="0"/>
          <tpl fld="2" item="1"/>
          <tpl fld="7" item="0"/>
          <tpl hier="51" item="4294967295"/>
        </tpls>
      </n>
      <m in="0" fc="00404040">
        <tpls c="5">
          <tpl fld="9" item="2"/>
          <tpl fld="4" item="6"/>
          <tpl fld="2" item="1"/>
          <tpl fld="7" item="0"/>
          <tpl hier="51" item="4294967295"/>
        </tpls>
      </m>
      <m in="0" fc="00404040">
        <tpls c="5">
          <tpl fld="9" item="2"/>
          <tpl fld="4" item="0"/>
          <tpl fld="2" item="1"/>
          <tpl fld="7" item="0"/>
          <tpl hier="51" item="4294967295"/>
        </tpls>
      </m>
      <m in="0" fc="00404040">
        <tpls c="5">
          <tpl fld="9" item="1"/>
          <tpl fld="4" item="91"/>
          <tpl fld="2" item="1"/>
          <tpl fld="7" item="0"/>
          <tpl hier="51" item="4294967295"/>
        </tpls>
      </m>
      <n v="327.80404399999998" in="3" bc="00B4F0FF" fc="00008000">
        <tpls c="6">
          <tpl fld="1" item="3"/>
          <tpl fld="4" item="91"/>
          <tpl fld="2" item="1"/>
          <tpl fld="23" item="0"/>
          <tpl fld="7" item="0"/>
          <tpl hier="51" item="4294967295"/>
        </tpls>
      </n>
      <n v="0.36328001387164338" in="2" bc="00B4F0FF" fc="00008000">
        <tpls c="5">
          <tpl fld="1" item="9"/>
          <tpl fld="4" item="91"/>
          <tpl fld="2" item="1"/>
          <tpl fld="7" item="0"/>
          <tpl hier="51" item="4294967295"/>
        </tpls>
      </n>
      <m in="0" fc="00404040">
        <tpls c="5">
          <tpl fld="15" item="0"/>
          <tpl fld="4" item="91"/>
          <tpl fld="2" item="1"/>
          <tpl fld="7" item="1"/>
          <tpl hier="51" item="4294967295"/>
        </tpls>
      </m>
      <m in="0" fc="00404040">
        <tpls c="5">
          <tpl fld="15" item="0"/>
          <tpl fld="4" item="92"/>
          <tpl fld="2" item="1"/>
          <tpl fld="7" item="1"/>
          <tpl hier="51" item="4294967295"/>
        </tpls>
      </m>
      <n v="1088158" in="0" bc="00B4F0FF" fc="00008000">
        <tpls c="5">
          <tpl fld="1" item="13"/>
          <tpl fld="4" item="92"/>
          <tpl fld="2" item="1"/>
          <tpl fld="7" item="1"/>
          <tpl hier="51" item="4294967295"/>
        </tpls>
      </n>
      <n v="68.091697999999994" in="3" bc="00B4F0FF" fc="00008000">
        <tpls c="6">
          <tpl fld="1" item="3"/>
          <tpl fld="4" item="92"/>
          <tpl fld="2" item="1"/>
          <tpl fld="23" item="0"/>
          <tpl fld="7" item="0"/>
          <tpl hier="51" item="4294967295"/>
        </tpls>
      </n>
      <n v="-5432" in="0" bc="00B4F0FF" fc="00000080">
        <tpls c="5">
          <tpl fld="1" item="19"/>
          <tpl fld="13" item="18"/>
          <tpl fld="2" item="1"/>
          <tpl fld="7" item="1"/>
          <tpl hier="51" item="4294967295"/>
        </tpls>
      </n>
      <n v="46221594" in="0" bc="00B4F0FF" fc="00008000">
        <tpls c="5">
          <tpl fld="1" item="4"/>
          <tpl fld="13" item="18"/>
          <tpl fld="2" item="1"/>
          <tpl fld="7" item="1"/>
          <tpl hier="51" item="4294967295"/>
        </tpls>
      </n>
      <n v="46221594" in="0" bc="00B4F0FF" fc="00008000">
        <tpls c="5">
          <tpl fld="1" item="4"/>
          <tpl fld="13" item="18"/>
          <tpl fld="2" item="1"/>
          <tpl fld="7" item="0"/>
          <tpl hier="51" item="4294967295"/>
        </tpls>
      </n>
      <n v="1.281390591074944E-2" bc="00B4F0FF" fc="00008000">
        <tpls c="5">
          <tpl fld="1" item="26"/>
          <tpl fld="13" item="18"/>
          <tpl fld="2" item="1"/>
          <tpl fld="7" item="0"/>
          <tpl hier="51" item="4294967295"/>
        </tpls>
      </n>
      <m in="0" fc="00404040">
        <tpls c="5">
          <tpl fld="9" item="0"/>
          <tpl fld="13" item="11"/>
          <tpl fld="2" item="1"/>
          <tpl fld="7" item="1"/>
          <tpl hier="51" item="4294967295"/>
        </tpls>
      </m>
      <n v="96.341776999999993" in="3" bc="00B4F0FF" fc="00008000">
        <tpls c="6">
          <tpl fld="1" item="3"/>
          <tpl fld="4" item="48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13" item="6"/>
          <tpl fld="2" item="1"/>
          <tpl fld="7" item="0"/>
          <tpl hier="51" item="4294967295"/>
        </tpls>
      </m>
      <n v="50742796.048540317" in="0" fc="00008000">
        <tpls c="5">
          <tpl fld="9" item="1"/>
          <tpl fld="6" item="21"/>
          <tpl fld="2" item="1"/>
          <tpl fld="7" item="0"/>
          <tpl hier="51" item="4294967295"/>
        </tpls>
      </n>
      <n v="364631041" in="0" bc="00B4F0FF" fc="00008000">
        <tpls c="5">
          <tpl fld="1" item="20"/>
          <tpl fld="6" item="21"/>
          <tpl fld="2" item="1"/>
          <tpl fld="7" item="0"/>
          <tpl hier="51" item="4294967295"/>
        </tpls>
      </n>
      <n v="18000" in="0" fc="00008000">
        <tpls c="5">
          <tpl fld="9" item="0"/>
          <tpl fld="6" item="0"/>
          <tpl fld="2" item="1"/>
          <tpl fld="7" item="1"/>
          <tpl hier="51" item="4294967295"/>
        </tpls>
      </n>
      <n v="689550" in="0" bc="00B4F0FF" fc="00008000">
        <tpls c="5">
          <tpl fld="1" item="19"/>
          <tpl fld="4" item="26"/>
          <tpl fld="2" item="1"/>
          <tpl fld="7" item="1"/>
          <tpl hier="51" item="4294967295"/>
        </tpls>
      </n>
      <n v="237423019" in="0" bc="00B4F0FF" fc="00008000">
        <tpls c="5">
          <tpl fld="1" item="4"/>
          <tpl fld="4" item="26"/>
          <tpl fld="2" item="1"/>
          <tpl fld="7" item="1"/>
          <tpl hier="51" item="4294967295"/>
        </tpls>
      </n>
      <m in="0" fc="00404040">
        <tpls c="5">
          <tpl fld="9" item="0"/>
          <tpl fld="4" item="22"/>
          <tpl fld="2" item="1"/>
          <tpl fld="7" item="1"/>
          <tpl hier="51" item="4294967295"/>
        </tpls>
      </m>
      <n v="50.509483000000003" in="3" bc="00B4F0FF" fc="00008000">
        <tpls c="6">
          <tpl fld="1" item="3"/>
          <tpl fld="4" item="46"/>
          <tpl fld="2" item="1"/>
          <tpl fld="23" item="0"/>
          <tpl fld="7" item="0"/>
          <tpl hier="51" item="4294967295"/>
        </tpls>
      </n>
      <n v="-45767371.892171234" in="0" fc="00000080">
        <tpls c="5">
          <tpl fld="9" item="2"/>
          <tpl fld="6" item="21"/>
          <tpl fld="2" item="1"/>
          <tpl fld="7" item="0"/>
          <tpl hier="51" item="4294967295"/>
        </tpls>
      </n>
      <m in="0" fc="00404040">
        <tpls c="5">
          <tpl fld="9" item="2"/>
          <tpl fld="13" item="14"/>
          <tpl fld="2" item="1"/>
          <tpl fld="7" item="0"/>
          <tpl hier="51" item="4294967295"/>
        </tpls>
      </m>
      <m in="0" fc="00404040">
        <tpls c="5">
          <tpl fld="9" item="1"/>
          <tpl fld="4" item="94"/>
          <tpl fld="2" item="1"/>
          <tpl fld="7" item="0"/>
          <tpl hier="51" item="4294967295"/>
        </tpls>
      </m>
      <n v="0.48054191309666466" in="2" bc="00B4F0FF" fc="00008000">
        <tpls c="5">
          <tpl fld="1" item="9"/>
          <tpl fld="4" item="8"/>
          <tpl fld="2" item="1"/>
          <tpl fld="7" item="0"/>
          <tpl hier="51" item="4294967295"/>
        </tpls>
      </n>
      <m in="0" fc="00404040">
        <tpls c="5">
          <tpl fld="9" item="2"/>
          <tpl fld="4" item="32"/>
          <tpl fld="2" item="1"/>
          <tpl fld="7" item="0"/>
          <tpl hier="51" item="4294967295"/>
        </tpls>
      </m>
      <m in="0" fc="00404040">
        <tpls c="5">
          <tpl fld="9" item="0"/>
          <tpl fld="4" item="46"/>
          <tpl fld="2" item="1"/>
          <tpl fld="7" item="1"/>
          <tpl hier="51" item="4294967295"/>
        </tpls>
      </m>
      <m in="0" fc="00404040">
        <tpls c="5">
          <tpl fld="9" item="0"/>
          <tpl fld="4" item="19"/>
          <tpl fld="2" item="1"/>
          <tpl fld="7" item="1"/>
          <tpl hier="51" item="4294967295"/>
        </tpls>
      </m>
      <m in="0" fc="00404040">
        <tpls c="5">
          <tpl fld="9" item="1"/>
          <tpl fld="13" item="3"/>
          <tpl fld="2" item="1"/>
          <tpl fld="7" item="0"/>
          <tpl hier="51" item="4294967295"/>
        </tpls>
      </m>
      <n v="1520000" in="0" fc="00008000">
        <tpls c="5">
          <tpl fld="9" item="2"/>
          <tpl fld="13" item="4"/>
          <tpl fld="2" item="1"/>
          <tpl fld="7" item="0"/>
          <tpl hier="51" item="4294967295"/>
        </tpls>
      </n>
      <n v="1.3473444652035628E-2" bc="00B4F0FF" fc="00008000">
        <tpls c="5">
          <tpl fld="1" item="26"/>
          <tpl fld="4" item="61"/>
          <tpl fld="2" item="1"/>
          <tpl fld="7" item="0"/>
          <tpl hier="51" item="4294967295"/>
        </tpls>
      </n>
      <n v="35.197549000000002" in="3" bc="00B4F0FF" fc="00008000">
        <tpls c="6">
          <tpl fld="1" item="3"/>
          <tpl fld="4" item="14"/>
          <tpl fld="2" item="1"/>
          <tpl fld="23" item="0"/>
          <tpl fld="7" item="0"/>
          <tpl hier="51" item="4294967295"/>
        </tpls>
      </n>
      <n v="920119014.43721902" in="0" fc="00008000">
        <tpls c="5">
          <tpl fld="9" item="2"/>
          <tpl fld="5" item="1"/>
          <tpl fld="2" item="1"/>
          <tpl fld="7" item="0"/>
          <tpl hier="51" item="4294967295"/>
        </tpls>
      </n>
      <n v="23098519913.579998" in="0" bc="00B4F0FF" fc="00008000">
        <tpls c="5">
          <tpl fld="1" item="20"/>
          <tpl fld="5" item="1"/>
          <tpl fld="2" item="1"/>
          <tpl fld="7" item="0"/>
          <tpl hier="51" item="4294967295"/>
        </tpls>
      </n>
      <m in="0" fc="00404040">
        <tpls c="5">
          <tpl fld="9" item="0"/>
          <tpl fld="4" item="89"/>
          <tpl fld="2" item="1"/>
          <tpl fld="7" item="1"/>
          <tpl hier="51" item="4294967295"/>
        </tpls>
      </m>
      <m in="0" fc="00404040">
        <tpls c="5">
          <tpl fld="15" item="0"/>
          <tpl fld="4" item="61"/>
          <tpl fld="2" item="1"/>
          <tpl fld="7" item="1"/>
          <tpl hier="51" item="4294967295"/>
        </tpls>
      </m>
      <n v="98.427503999999999" in="3" bc="00B4F0FF" fc="00008000">
        <tpls c="6">
          <tpl fld="1" item="3"/>
          <tpl fld="4" item="68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59"/>
          <tpl fld="2" item="1"/>
          <tpl fld="7" item="0"/>
          <tpl hier="51" item="4294967295"/>
        </tpls>
      </m>
      <n v="1.6064197358987762E-2" bc="00B4F0FF" fc="00008000">
        <tpls c="5">
          <tpl fld="1" item="26"/>
          <tpl fld="4" item="58"/>
          <tpl fld="2" item="1"/>
          <tpl fld="7" item="0"/>
          <tpl hier="51" item="4294967295"/>
        </tpls>
      </n>
      <n v="0.35823793267345849" in="2" bc="00B4F0FF" fc="00008000">
        <tpls c="5">
          <tpl fld="1" item="9"/>
          <tpl fld="13" item="12"/>
          <tpl fld="2" item="1"/>
          <tpl fld="7" item="0"/>
          <tpl hier="51" item="4294967295"/>
        </tpls>
      </n>
      <n v="1.2876766509974864E-2" bc="00B4F0FF" fc="00008000">
        <tpls c="5">
          <tpl fld="1" item="26"/>
          <tpl fld="4" item="60"/>
          <tpl fld="2" item="1"/>
          <tpl fld="7" item="0"/>
          <tpl hier="51" item="4294967295"/>
        </tpls>
      </n>
      <m in="0" fc="00404040">
        <tpls c="5">
          <tpl fld="9" item="1"/>
          <tpl fld="4" item="89"/>
          <tpl fld="2" item="1"/>
          <tpl fld="7" item="0"/>
          <tpl hier="51" item="4294967295"/>
        </tpls>
      </m>
      <m in="0" fc="00404040">
        <tpls c="5">
          <tpl fld="9" item="2"/>
          <tpl fld="4" item="85"/>
          <tpl fld="2" item="1"/>
          <tpl fld="7" item="0"/>
          <tpl hier="51" item="4294967295"/>
        </tpls>
      </m>
      <m in="0" fc="00404040">
        <tpls c="5">
          <tpl fld="9" item="0"/>
          <tpl fld="3" item="0"/>
          <tpl fld="2" item="1"/>
          <tpl fld="7" item="1"/>
          <tpl hier="51" item="4294967295"/>
        </tpls>
      </m>
      <n v="441.08679699999999" in="3" bc="00B4F0FF" fc="00008000">
        <tpls c="6">
          <tpl fld="1" item="3"/>
          <tpl fld="4" item="58"/>
          <tpl fld="2" item="1"/>
          <tpl fld="23" item="0"/>
          <tpl fld="7" item="0"/>
          <tpl hier="51" item="4294967295"/>
        </tpls>
      </n>
      <n v="0.5076967302912041" in="2" bc="00B4F0FF" fc="00008000">
        <tpls c="5">
          <tpl fld="1" item="9"/>
          <tpl fld="4" item="89"/>
          <tpl fld="2" item="1"/>
          <tpl fld="7" item="0"/>
          <tpl hier="51" item="4294967295"/>
        </tpls>
      </n>
      <n v="883000" in="0" fc="00008000">
        <tpls c="5">
          <tpl fld="15" item="0"/>
          <tpl fld="13" item="7"/>
          <tpl fld="2" item="1"/>
          <tpl fld="7" item="1"/>
          <tpl hier="51" item="4294967295"/>
        </tpls>
      </n>
      <m in="0" bc="00B4F0FF" fc="00404040">
        <tpls c="5">
          <tpl fld="1" item="13"/>
          <tpl fld="13" item="7"/>
          <tpl fld="2" item="1"/>
          <tpl fld="7" item="1"/>
          <tpl hier="51" item="4294967295"/>
        </tpls>
      </m>
      <m in="0" fc="00404040">
        <tpls c="5">
          <tpl fld="15" item="0"/>
          <tpl fld="4" item="12"/>
          <tpl fld="2" item="1"/>
          <tpl fld="7" item="1"/>
          <tpl hier="51" item="4294967295"/>
        </tpls>
      </m>
      <n v="237.102397" in="3" bc="00B4F0FF" fc="00008000">
        <tpls c="6">
          <tpl fld="1" item="3"/>
          <tpl fld="4" item="49"/>
          <tpl fld="2" item="1"/>
          <tpl fld="23" item="0"/>
          <tpl fld="7" item="0"/>
          <tpl hier="51" item="4294967295"/>
        </tpls>
      </n>
      <n v="59.649952999999996" in="3" bc="00B4F0FF" fc="00008000">
        <tpls c="6">
          <tpl fld="1" item="3"/>
          <tpl fld="4" item="41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37"/>
          <tpl fld="2" item="1"/>
          <tpl fld="7" item="1"/>
          <tpl hier="51" item="4294967295"/>
        </tpls>
      </m>
      <n v="2.8322984378091887E-3" bc="00B4F0FF" fc="00008000">
        <tpls c="5">
          <tpl fld="1" item="26"/>
          <tpl fld="6" item="21"/>
          <tpl fld="2" item="1"/>
          <tpl fld="7" item="0"/>
          <tpl hier="51" item="4294967295"/>
        </tpls>
      </n>
      <n v="3.168561267015068E-2" bc="00B4F0FF" fc="00008000">
        <tpls c="5">
          <tpl fld="1" item="26"/>
          <tpl fld="4" item="5"/>
          <tpl fld="2" item="1"/>
          <tpl fld="7" item="0"/>
          <tpl hier="51" item="4294967295"/>
        </tpls>
      </n>
      <m in="0" fc="00404040">
        <tpls c="5">
          <tpl fld="9" item="0"/>
          <tpl fld="13" item="1"/>
          <tpl fld="2" item="1"/>
          <tpl fld="7" item="1"/>
          <tpl hier="51" item="4294967295"/>
        </tpls>
      </m>
      <n v="10123.158896590099" in="3" bc="00B4F0FF" fc="00008000">
        <tpls c="6">
          <tpl fld="1" item="3"/>
          <tpl fld="6" item="11"/>
          <tpl fld="2" item="1"/>
          <tpl fld="23" item="0"/>
          <tpl fld="7" item="0"/>
          <tpl hier="51" item="4294967295"/>
        </tpls>
      </n>
      <n v="-20507" in="0" bc="00B4F0FF" fc="00000080">
        <tpls c="5">
          <tpl fld="1" item="19"/>
          <tpl fld="4" item="34"/>
          <tpl fld="2" item="1"/>
          <tpl fld="7" item="1"/>
          <tpl hier="51" item="4294967295"/>
        </tpls>
      </n>
      <n v="32940548" in="0" bc="00B4F0FF" fc="00008000">
        <tpls c="5">
          <tpl fld="1" item="4"/>
          <tpl fld="4" item="34"/>
          <tpl fld="2" item="1"/>
          <tpl fld="7" item="1"/>
          <tpl hier="51" item="4294967295"/>
        </tpls>
      </n>
      <n v="0.35799071038963465" in="2" bc="00B4F0FF" fc="00008000">
        <tpls c="5">
          <tpl fld="1" item="9"/>
          <tpl fld="4" item="79"/>
          <tpl fld="2" item="1"/>
          <tpl fld="7" item="0"/>
          <tpl hier="51" item="4294967295"/>
        </tpls>
      </n>
      <n v="0.18406596422323923" in="2" bc="00B4F0FF" fc="00008000">
        <tpls c="5">
          <tpl fld="1" item="9"/>
          <tpl fld="13" item="9"/>
          <tpl fld="2" item="1"/>
          <tpl fld="7" item="0"/>
          <tpl hier="51" item="4294967295"/>
        </tpls>
      </n>
      <n v="0.19020468454164072" in="2" bc="00B4F0FF" fc="00008000">
        <tpls c="5">
          <tpl fld="1" item="9"/>
          <tpl fld="5" item="1"/>
          <tpl fld="2" item="1"/>
          <tpl fld="7" item="0"/>
          <tpl hier="51" item="4294967295"/>
        </tpls>
      </n>
      <m in="0" fc="00404040">
        <tpls c="5">
          <tpl fld="9" item="1"/>
          <tpl fld="13" item="9"/>
          <tpl fld="2" item="1"/>
          <tpl fld="7" item="0"/>
          <tpl hier="51" item="4294967295"/>
        </tpls>
      </m>
      <n v="436.38581900000003" in="3" bc="00B4F0FF" fc="00008000">
        <tpls c="6">
          <tpl fld="1" item="3"/>
          <tpl fld="4" item="25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2"/>
          <tpl fld="2" item="1"/>
          <tpl fld="7" item="1"/>
          <tpl hier="51" item="4294967295"/>
        </tpls>
      </m>
      <n v="1970470" in="0" bc="00B4F0FF" fc="00008000">
        <tpls c="5">
          <tpl fld="1" item="13"/>
          <tpl fld="4" item="2"/>
          <tpl fld="2" item="1"/>
          <tpl fld="7" item="1"/>
          <tpl hier="51" item="4294967295"/>
        </tpls>
      </n>
      <n v="0.66726933199944716" in="2" bc="00B4F0FF" fc="00008000">
        <tpls c="5">
          <tpl fld="1" item="9"/>
          <tpl fld="4" item="34"/>
          <tpl fld="2" item="1"/>
          <tpl fld="7" item="0"/>
          <tpl hier="51" item="4294967295"/>
        </tpls>
      </n>
      <n v="426.93285100000003" in="3" bc="00B4F0FF" fc="00008000">
        <tpls c="6">
          <tpl fld="1" item="3"/>
          <tpl fld="13" item="9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34"/>
          <tpl fld="2" item="1"/>
          <tpl fld="7" item="0"/>
          <tpl hier="51" item="4294967295"/>
        </tpls>
      </m>
      <m in="0" fc="00404040">
        <tpls c="5">
          <tpl fld="9" item="1"/>
          <tpl fld="4" item="76"/>
          <tpl fld="2" item="1"/>
          <tpl fld="7" item="0"/>
          <tpl hier="51" item="4294967295"/>
        </tpls>
      </m>
      <m in="0" fc="00404040">
        <tpls c="5">
          <tpl fld="9" item="1"/>
          <tpl fld="4" item="71"/>
          <tpl fld="2" item="1"/>
          <tpl fld="7" item="0"/>
          <tpl hier="51" item="4294967295"/>
        </tpls>
      </m>
      <n v="1.7071002398221898E-2" bc="00B4F0FF" fc="00008000">
        <tpls c="5">
          <tpl fld="1" item="26"/>
          <tpl fld="8" item="3"/>
          <tpl fld="2" item="1"/>
          <tpl fld="7" item="0"/>
          <tpl hier="51" item="4294967295"/>
        </tpls>
      </n>
      <n v="301000" in="0" fc="00008000">
        <tpls c="5">
          <tpl fld="9" item="1"/>
          <tpl fld="13" item="13"/>
          <tpl fld="2" item="1"/>
          <tpl fld="7" item="0"/>
          <tpl hier="51" item="4294967295"/>
        </tpls>
      </n>
      <m in="0" fc="00404040">
        <tpls c="5">
          <tpl fld="9" item="0"/>
          <tpl fld="4" item="78"/>
          <tpl fld="2" item="1"/>
          <tpl fld="7" item="1"/>
          <tpl hier="51" item="4294967295"/>
        </tpls>
      </m>
      <n v="6.0809196757253105E-3" bc="00B4F0FF" fc="00008000">
        <tpls c="5">
          <tpl fld="1" item="26"/>
          <tpl fld="4" item="77"/>
          <tpl fld="2" item="1"/>
          <tpl fld="7" item="0"/>
          <tpl hier="51" item="4294967295"/>
        </tpls>
      </n>
      <m in="0" fc="00404040">
        <tpls c="5">
          <tpl fld="15" item="0"/>
          <tpl fld="4" item="6"/>
          <tpl fld="2" item="1"/>
          <tpl fld="7" item="1"/>
          <tpl hier="51" item="4294967295"/>
        </tpls>
      </m>
      <n v="60.449449000000001" in="3" bc="00B4F0FF" fc="00008000">
        <tpls c="6">
          <tpl fld="1" item="3"/>
          <tpl fld="4" item="33"/>
          <tpl fld="2" item="1"/>
          <tpl fld="23" item="0"/>
          <tpl fld="7" item="0"/>
          <tpl hier="51" item="4294967295"/>
        </tpls>
      </n>
      <n v="0.14323054000031429" in="2" bc="00B4F0FF" fc="00008000">
        <tpls c="5">
          <tpl fld="1" item="9"/>
          <tpl fld="6" item="21"/>
          <tpl fld="2" item="1"/>
          <tpl fld="7" item="0"/>
          <tpl hier="51" item="4294967295"/>
        </tpls>
      </n>
      <n v="5.4566610777565305E-2" bc="00B4F0FF" fc="00008000">
        <tpls c="5">
          <tpl fld="1" item="26"/>
          <tpl fld="4" item="3"/>
          <tpl fld="2" item="1"/>
          <tpl fld="7" item="0"/>
          <tpl hier="51" item="4294967295"/>
        </tpls>
      </n>
      <m in="0" fc="00404040">
        <tpls c="5">
          <tpl fld="15" item="0"/>
          <tpl fld="4" item="76"/>
          <tpl fld="2" item="1"/>
          <tpl fld="7" item="1"/>
          <tpl hier="51" item="4294967295"/>
        </tpls>
      </m>
      <n v="0.18030359167943275" in="2" bc="00B4F0FF" fc="00008000">
        <tpls c="5">
          <tpl fld="1" item="9"/>
          <tpl fld="4" item="76"/>
          <tpl fld="2" item="1"/>
          <tpl fld="7" item="0"/>
          <tpl hier="51" item="4294967295"/>
        </tpls>
      </n>
      <m in="0" fc="00404040">
        <tpls c="5">
          <tpl fld="15" item="0"/>
          <tpl fld="4" item="53"/>
          <tpl fld="2" item="1"/>
          <tpl fld="7" item="1"/>
          <tpl hier="51" item="4294967295"/>
        </tpls>
      </m>
      <n v="1976166" in="0" bc="00B4F0FF" fc="00008000">
        <tpls c="5">
          <tpl fld="1" item="13"/>
          <tpl fld="4" item="53"/>
          <tpl fld="2" item="1"/>
          <tpl fld="7" item="1"/>
          <tpl hier="51" item="4294967295"/>
        </tpls>
      </n>
      <m in="0" fc="00404040">
        <tpls c="5">
          <tpl fld="9" item="0"/>
          <tpl fld="4" item="57"/>
          <tpl fld="2" item="1"/>
          <tpl fld="7" item="1"/>
          <tpl hier="51" item="4294967295"/>
        </tpls>
      </m>
      <n v="0.47046573165032035" in="2" bc="00B4F0FF" fc="00008000">
        <tpls c="5">
          <tpl fld="1" item="9"/>
          <tpl fld="4" item="6"/>
          <tpl fld="2" item="1"/>
          <tpl fld="7" item="0"/>
          <tpl hier="51" item="4294967295"/>
        </tpls>
      </n>
      <n v="24189" in="0" bc="00B4F0FF" fc="00008000">
        <tpls c="5">
          <tpl fld="1" item="19"/>
          <tpl fld="4" item="73"/>
          <tpl fld="2" item="1"/>
          <tpl fld="7" item="1"/>
          <tpl hier="51" item="4294967295"/>
        </tpls>
      </n>
      <n v="44635829" in="0" bc="00B4F0FF" fc="00008000">
        <tpls c="5">
          <tpl fld="1" item="4"/>
          <tpl fld="4" item="73"/>
          <tpl fld="2" item="1"/>
          <tpl fld="7" item="1"/>
          <tpl hier="51" item="4294967295"/>
        </tpls>
      </n>
      <n v="3.2375492146230846E-2" bc="00B4F0FF" fc="00008000">
        <tpls c="5">
          <tpl fld="1" item="26"/>
          <tpl fld="4" item="42"/>
          <tpl fld="2" item="1"/>
          <tpl fld="7" item="0"/>
          <tpl hier="51" item="4294967295"/>
        </tpls>
      </n>
      <n v="111629" in="0" bc="00B4F0FF" fc="00008000">
        <tpls c="5">
          <tpl fld="1" item="19"/>
          <tpl fld="4" item="43"/>
          <tpl fld="2" item="1"/>
          <tpl fld="7" item="1"/>
          <tpl hier="51" item="4294967295"/>
        </tpls>
      </n>
      <n v="143930776" in="0" bc="00B4F0FF" fc="00008000">
        <tpls c="5">
          <tpl fld="1" item="4"/>
          <tpl fld="4" item="43"/>
          <tpl fld="2" item="1"/>
          <tpl fld="7" item="1"/>
          <tpl hier="51" item="4294967295"/>
        </tpls>
      </n>
      <n v="639.25128500000005" in="3" bc="00B4F0FF" fc="00008000">
        <tpls c="6">
          <tpl fld="1" item="3"/>
          <tpl fld="4" item="54"/>
          <tpl fld="2" item="1"/>
          <tpl fld="23" item="0"/>
          <tpl fld="7" item="0"/>
          <tpl hier="51" item="4294967295"/>
        </tpls>
      </n>
      <n v="786976" in="0" bc="00B4F0FF" fc="00008000">
        <tpls c="5">
          <tpl fld="1" item="19"/>
          <tpl fld="13" item="9"/>
          <tpl fld="2" item="1"/>
          <tpl fld="7" item="1"/>
          <tpl hier="51" item="4294967295"/>
        </tpls>
      </n>
      <n v="333062232" in="0" bc="00B4F0FF" fc="00008000">
        <tpls c="5">
          <tpl fld="1" item="4"/>
          <tpl fld="13" item="9"/>
          <tpl fld="2" item="1"/>
          <tpl fld="7" item="1"/>
          <tpl hier="51" item="4294967295"/>
        </tpls>
      </n>
      <m in="0" fc="00404040">
        <tpls c="5">
          <tpl fld="9" item="0"/>
          <tpl fld="13" item="10"/>
          <tpl fld="2" item="1"/>
          <tpl fld="7" item="1"/>
          <tpl hier="51" item="4294967295"/>
        </tpls>
      </m>
      <n v="1.1720063727191279E-2" bc="00B4F0FF" fc="00008000">
        <tpls c="5">
          <tpl fld="1" item="26"/>
          <tpl fld="13" item="13"/>
          <tpl fld="2" item="1"/>
          <tpl fld="7" item="0"/>
          <tpl hier="51" item="4294967295"/>
        </tpls>
      </n>
      <n v="0.43143724579979598" in="2" bc="00B4F0FF" fc="00008000">
        <tpls c="5">
          <tpl fld="1" item="9"/>
          <tpl fld="4" item="14"/>
          <tpl fld="2" item="1"/>
          <tpl fld="7" item="0"/>
          <tpl hier="51" item="4294967295"/>
        </tpls>
      </n>
      <n v="3.7411500552587641E-3" bc="00B4F0FF" fc="00008000">
        <tpls c="5">
          <tpl fld="1" item="26"/>
          <tpl fld="4" item="55"/>
          <tpl fld="2" item="1"/>
          <tpl fld="7" item="0"/>
          <tpl hier="51" item="4294967295"/>
        </tpls>
      </n>
      <n v="-69155576.200903118" in="0" fc="00000080">
        <tpls c="5">
          <tpl fld="9" item="0"/>
          <tpl fld="6" item="16"/>
          <tpl fld="2" item="1"/>
          <tpl fld="7" item="1"/>
          <tpl hier="51" item="4294967295"/>
        </tpls>
      </n>
      <m in="0" fc="00404040">
        <tpls c="5">
          <tpl fld="15" item="0"/>
          <tpl fld="4" item="71"/>
          <tpl fld="2" item="1"/>
          <tpl fld="7" item="1"/>
          <tpl hier="51" item="4294967295"/>
        </tpls>
      </m>
      <m in="0" fc="00404040">
        <tpls c="5">
          <tpl fld="9" item="1"/>
          <tpl fld="4" item="54"/>
          <tpl fld="2" item="1"/>
          <tpl fld="7" item="0"/>
          <tpl hier="51" item="4294967295"/>
        </tpls>
      </m>
      <n v="-14793539.758267038" in="0" fc="00000080">
        <tpls c="5">
          <tpl fld="9" item="0"/>
          <tpl fld="5" item="1"/>
          <tpl fld="2" item="1"/>
          <tpl fld="7" item="1"/>
          <tpl hier="51" item="4294967295"/>
        </tpls>
      </n>
      <m in="0" fc="00404040">
        <tpls c="5">
          <tpl fld="15" item="0"/>
          <tpl fld="4" item="67"/>
          <tpl fld="2" item="1"/>
          <tpl fld="7" item="1"/>
          <tpl hier="51" item="4294967295"/>
        </tpls>
      </m>
      <m in="0" fc="00404040">
        <tpls c="5">
          <tpl fld="9" item="0"/>
          <tpl fld="13" item="14"/>
          <tpl fld="2" item="1"/>
          <tpl fld="7" item="1"/>
          <tpl hier="51" item="4294967295"/>
        </tpls>
      </m>
      <n v="35.745978999999998" in="3" bc="00B4F0FF" fc="00008000">
        <tpls c="6">
          <tpl fld="1" item="3"/>
          <tpl fld="4" item="28"/>
          <tpl fld="2" item="1"/>
          <tpl fld="23" item="0"/>
          <tpl fld="7" item="0"/>
          <tpl hier="51" item="4294967295"/>
        </tpls>
      </n>
      <n v="0.43255480398875507" in="2" bc="00B4F0FF" fc="00008000">
        <tpls c="5">
          <tpl fld="1" item="9"/>
          <tpl fld="4" item="65"/>
          <tpl fld="2" item="1"/>
          <tpl fld="7" item="0"/>
          <tpl hier="51" item="4294967295"/>
        </tpls>
      </n>
      <n v="2.5275467471744091E-2" bc="00B4F0FF" fc="00008000">
        <tpls c="5">
          <tpl fld="1" item="26"/>
          <tpl fld="4" item="72"/>
          <tpl fld="2" item="1"/>
          <tpl fld="7" item="0"/>
          <tpl hier="51" item="4294967295"/>
        </tpls>
      </n>
      <m in="0" fc="00404040">
        <tpls c="5">
          <tpl fld="9" item="1"/>
          <tpl fld="4" item="1"/>
          <tpl fld="2" item="1"/>
          <tpl fld="7" item="0"/>
          <tpl hier="51" item="4294967295"/>
        </tpls>
      </m>
      <m in="0" fc="00404040">
        <tpls c="5">
          <tpl fld="9" item="1"/>
          <tpl fld="4" item="29"/>
          <tpl fld="2" item="1"/>
          <tpl fld="7" item="0"/>
          <tpl hier="51" item="4294967295"/>
        </tpls>
      </m>
      <m in="0" fc="00404040">
        <tpls c="5">
          <tpl fld="15" item="0"/>
          <tpl fld="4" item="48"/>
          <tpl fld="2" item="1"/>
          <tpl fld="7" item="1"/>
          <tpl hier="51" item="4294967295"/>
        </tpls>
      </m>
      <n v="1063416" in="0" bc="00B4F0FF" fc="00008000">
        <tpls c="5">
          <tpl fld="1" item="13"/>
          <tpl fld="4" item="48"/>
          <tpl fld="2" item="1"/>
          <tpl fld="7" item="1"/>
          <tpl hier="51" item="4294967295"/>
        </tpls>
      </n>
      <m in="0" fc="00404040">
        <tpls c="5">
          <tpl fld="9" item="0"/>
          <tpl fld="4" item="43"/>
          <tpl fld="2" item="1"/>
          <tpl fld="7" item="1"/>
          <tpl hier="51" item="4294967295"/>
        </tpls>
      </m>
      <n v="0.20318643151115798" in="2" bc="00B4F0FF" fc="00008000">
        <tpls c="5">
          <tpl fld="1" item="9"/>
          <tpl fld="13" item="1"/>
          <tpl fld="2" item="1"/>
          <tpl fld="7" item="0"/>
          <tpl hier="51" item="4294967295"/>
        </tpls>
      </n>
      <n v="1614000" in="0" fc="00008000">
        <tpls c="5">
          <tpl fld="15" item="0"/>
          <tpl fld="13" item="4"/>
          <tpl fld="2" item="1"/>
          <tpl fld="7" item="1"/>
          <tpl hier="51" item="4294967295"/>
        </tpls>
      </n>
      <n v="3576303" in="0" bc="00B4F0FF" fc="00008000">
        <tpls c="5">
          <tpl fld="1" item="13"/>
          <tpl fld="13" item="4"/>
          <tpl fld="2" item="1"/>
          <tpl fld="7" item="1"/>
          <tpl hier="51" item="4294967295"/>
        </tpls>
      </n>
      <m in="0" fc="00404040">
        <tpls c="5">
          <tpl fld="9" item="1"/>
          <tpl fld="4" item="43"/>
          <tpl fld="2" item="1"/>
          <tpl fld="7" item="0"/>
          <tpl hier="51" item="4294967295"/>
        </tpls>
      </m>
      <m in="0" fc="00404040">
        <tpls c="5">
          <tpl fld="15" item="0"/>
          <tpl fld="4" item="60"/>
          <tpl fld="2" item="1"/>
          <tpl fld="7" item="1"/>
          <tpl hier="51" item="4294967295"/>
        </tpls>
      </m>
      <m in="0" fc="00404040">
        <tpls c="5">
          <tpl fld="9" item="1"/>
          <tpl fld="4" item="51"/>
          <tpl fld="2" item="1"/>
          <tpl fld="7" item="0"/>
          <tpl hier="51" item="4294967295"/>
        </tpls>
      </m>
      <m in="0" fc="00404040">
        <tpls c="5">
          <tpl fld="15" item="0"/>
          <tpl fld="4" item="66"/>
          <tpl fld="2" item="1"/>
          <tpl fld="7" item="1"/>
          <tpl hier="51" item="4294967295"/>
        </tpls>
      </m>
      <n v="0.19259102878798984" in="2" bc="00B4F0FF" fc="00008000">
        <tpls c="5">
          <tpl fld="1" item="9"/>
          <tpl fld="13" item="11"/>
          <tpl fld="2" item="1"/>
          <tpl fld="7" item="0"/>
          <tpl hier="51" item="4294967295"/>
        </tpls>
      </n>
      <n v="63.808436" in="3" bc="00B4F0FF" fc="00008000">
        <tpls c="6">
          <tpl fld="1" item="3"/>
          <tpl fld="4" item="31"/>
          <tpl fld="2" item="1"/>
          <tpl fld="23" item="0"/>
          <tpl fld="7" item="0"/>
          <tpl hier="51" item="4294967295"/>
        </tpls>
      </n>
      <n v="738000" in="0" fc="00008000">
        <tpls c="5">
          <tpl fld="15" item="0"/>
          <tpl fld="6" item="12"/>
          <tpl fld="2" item="1"/>
          <tpl fld="7" item="1"/>
          <tpl hier="51" item="4294967295"/>
        </tpls>
      </n>
      <n v="2.829582566496739E-2" bc="00B4F0FF" fc="00008000">
        <tpls c="5">
          <tpl fld="1" item="26"/>
          <tpl fld="4" item="63"/>
          <tpl fld="2" item="1"/>
          <tpl fld="7" item="0"/>
          <tpl hier="51" item="4294967295"/>
        </tpls>
      </n>
      <n v="20010" in="0" bc="00B4F0FF" fc="00008000">
        <tpls c="5">
          <tpl fld="1" item="19"/>
          <tpl fld="4" item="61"/>
          <tpl fld="2" item="1"/>
          <tpl fld="7" item="1"/>
          <tpl hier="51" item="4294967295"/>
        </tpls>
      </n>
      <n v="64917461" in="0" bc="00B4F0FF" fc="00008000">
        <tpls c="5">
          <tpl fld="1" item="4"/>
          <tpl fld="4" item="61"/>
          <tpl fld="2" item="1"/>
          <tpl fld="7" item="1"/>
          <tpl hier="51" item="4294967295"/>
        </tpls>
      </n>
      <m in="0" fc="00404040">
        <tpls c="5">
          <tpl fld="15" item="0"/>
          <tpl fld="4" item="58"/>
          <tpl fld="2" item="1"/>
          <tpl fld="7" item="1"/>
          <tpl hier="51" item="4294967295"/>
        </tpls>
      </m>
      <n v="-55000" in="0" fc="00000080">
        <tpls c="5">
          <tpl fld="9" item="1"/>
          <tpl fld="6" item="1"/>
          <tpl fld="2" item="1"/>
          <tpl fld="7" item="0"/>
          <tpl hier="51" item="4294967295"/>
        </tpls>
      </n>
      <n v="19.340979999999998" in="3" bc="00B4F0FF" fc="00008000">
        <tpls c="6">
          <tpl fld="1" item="3"/>
          <tpl fld="4" item="55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5"/>
          <tpl fld="2" item="1"/>
          <tpl fld="7" item="1"/>
          <tpl hier="51" item="4294967295"/>
        </tpls>
      </m>
      <n v="347.00914799999998" in="3" bc="00B4F0FF" fc="00008000">
        <tpls c="6">
          <tpl fld="1" item="3"/>
          <tpl fld="4" item="5"/>
          <tpl fld="2" item="1"/>
          <tpl fld="23" item="0"/>
          <tpl fld="7" item="0"/>
          <tpl hier="51" item="4294967295"/>
        </tpls>
      </n>
      <n v="0.63050230812933561" in="2" bc="00B4F0FF" fc="00008000">
        <tpls c="5">
          <tpl fld="1" item="9"/>
          <tpl fld="4" item="52"/>
          <tpl fld="2" item="1"/>
          <tpl fld="7" item="0"/>
          <tpl hier="51" item="4294967295"/>
        </tpls>
      </n>
      <m in="0" fc="00404040">
        <tpls c="5">
          <tpl fld="9" item="0"/>
          <tpl fld="4" item="53"/>
          <tpl fld="2" item="1"/>
          <tpl fld="7" item="1"/>
          <tpl hier="51" item="4294967295"/>
        </tpls>
      </m>
      <n v="0.20949632620426747" in="2" bc="00B4F0FF" fc="00008000">
        <tpls c="5">
          <tpl fld="1" item="9"/>
          <tpl fld="13" item="6"/>
          <tpl fld="2" item="1"/>
          <tpl fld="7" item="0"/>
          <tpl hier="51" item="4294967295"/>
        </tpls>
      </n>
      <m in="0" fc="00404040">
        <tpls c="5">
          <tpl fld="15" item="0"/>
          <tpl fld="4" item="29"/>
          <tpl fld="2" item="1"/>
          <tpl fld="7" item="1"/>
          <tpl hier="51" item="4294967295"/>
        </tpls>
      </m>
      <n v="0.51604151480869442" in="2" bc="00B4F0FF" fc="00008000">
        <tpls c="5">
          <tpl fld="1" item="9"/>
          <tpl fld="4" item="18"/>
          <tpl fld="2" item="1"/>
          <tpl fld="7" item="0"/>
          <tpl hier="51" item="4294967295"/>
        </tpls>
      </n>
      <n v="1.965675017635905E-2" bc="00B4F0FF" fc="00008000">
        <tpls c="5">
          <tpl fld="1" item="26"/>
          <tpl fld="13" item="4"/>
          <tpl fld="2" item="1"/>
          <tpl fld="7" item="0"/>
          <tpl hier="51" item="4294967295"/>
        </tpls>
      </n>
      <m in="0" fc="00404040">
        <tpls c="5">
          <tpl fld="9" item="0"/>
          <tpl fld="4" item="48"/>
          <tpl fld="2" item="1"/>
          <tpl fld="7" item="1"/>
          <tpl hier="51" item="4294967295"/>
        </tpls>
      </m>
      <n v="0.19052931120104252" in="2" bc="00B4F0FF" fc="00008000">
        <tpls c="5">
          <tpl fld="1" item="9"/>
          <tpl fld="2" item="1"/>
          <tpl fld="7" item="0"/>
          <tpl hier="51" item="4294967295"/>
          <tpl fld="10" item="0"/>
        </tpls>
      </n>
      <m in="0" fc="00404040">
        <tpls c="5">
          <tpl fld="9" item="1"/>
          <tpl fld="4" item="5"/>
          <tpl fld="2" item="1"/>
          <tpl fld="7" item="0"/>
          <tpl hier="51" item="4294967295"/>
        </tpls>
      </m>
      <n v="2.2674922693786428E-2" bc="00B4F0FF" fc="00008000">
        <tpls c="5">
          <tpl fld="1" item="26"/>
          <tpl fld="4" item="11"/>
          <tpl fld="2" item="1"/>
          <tpl fld="7" item="0"/>
          <tpl hier="51" item="4294967295"/>
        </tpls>
      </n>
      <n v="182.21487999999999" in="3" bc="00B4F0FF" fc="00008000">
        <tpls c="6">
          <tpl fld="1" item="3"/>
          <tpl fld="4" item="43"/>
          <tpl fld="2" item="1"/>
          <tpl fld="23" item="0"/>
          <tpl fld="7" item="0"/>
          <tpl hier="51" item="4294967295"/>
        </tpls>
      </n>
      <n v="6.0523974508058659E-3" bc="00B4F0FF" fc="00008000">
        <tpls c="5">
          <tpl fld="1" item="26"/>
          <tpl fld="6" item="0"/>
          <tpl fld="2" item="1"/>
          <tpl fld="7" item="0"/>
          <tpl hier="51" item="4294967295"/>
        </tpls>
      </n>
      <n v="35000" in="0" fc="00008000">
        <tpls c="5">
          <tpl fld="9" item="0"/>
          <tpl fld="6" item="1"/>
          <tpl fld="2" item="1"/>
          <tpl fld="7" item="1"/>
          <tpl hier="51" item="4294967295"/>
        </tpls>
      </n>
      <m in="0" fc="00404040">
        <tpls c="5">
          <tpl fld="15" item="0"/>
          <tpl fld="4" item="24"/>
          <tpl fld="2" item="1"/>
          <tpl fld="7" item="1"/>
          <tpl hier="51" item="4294967295"/>
        </tpls>
      </m>
      <n v="-2735000" in="0" fc="00000080">
        <tpls c="5">
          <tpl fld="9" item="0"/>
          <tpl fld="6" item="11"/>
          <tpl fld="2" item="1"/>
          <tpl fld="7" item="1"/>
          <tpl hier="51" item="4294967295"/>
        </tpls>
      </n>
      <n v="71.237966" in="3" bc="00B4F0FF" fc="00008000">
        <tpls c="6">
          <tpl fld="1" item="3"/>
          <tpl fld="4" item="0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52"/>
          <tpl fld="2" item="1"/>
          <tpl fld="7" item="0"/>
          <tpl hier="51" item="4294967295"/>
        </tpls>
      </m>
      <n v="414.80823800000002" in="3" bc="00B4F0FF" fc="00008000">
        <tpls c="6">
          <tpl fld="1" item="3"/>
          <tpl fld="4" item="29"/>
          <tpl fld="2" item="1"/>
          <tpl fld="23" item="0"/>
          <tpl fld="7" item="0"/>
          <tpl hier="51" item="4294967295"/>
        </tpls>
      </n>
      <n v="230034000" in="0" fc="00008000">
        <tpls c="5">
          <tpl fld="15" item="0"/>
          <tpl fld="6" item="20"/>
          <tpl fld="2" item="1"/>
          <tpl fld="7" item="1"/>
          <tpl hier="51" item="4294967295"/>
        </tpls>
      </n>
      <n v="1120863370" in="0" bc="00B4F0FF" fc="00008000">
        <tpls c="5">
          <tpl fld="1" item="13"/>
          <tpl fld="6" item="20"/>
          <tpl fld="2" item="1"/>
          <tpl fld="7" item="1"/>
          <tpl hier="51" item="4294967295"/>
        </tpls>
      </n>
      <n v="82.582024000000004" in="3" bc="00B4F0FF" fc="00008000">
        <tpls c="6">
          <tpl fld="1" item="3"/>
          <tpl fld="4" item="24"/>
          <tpl fld="2" item="1"/>
          <tpl fld="23" item="0"/>
          <tpl fld="7" item="0"/>
          <tpl hier="51" item="4294967295"/>
        </tpls>
      </n>
      <n v="220.007801" in="3" bc="00B4F0FF" fc="00008000">
        <tpls c="6">
          <tpl fld="1" item="3"/>
          <tpl fld="4" item="7"/>
          <tpl fld="2" item="1"/>
          <tpl fld="23" item="0"/>
          <tpl fld="7" item="0"/>
          <tpl hier="51" item="4294967295"/>
        </tpls>
      </n>
      <n v="0.44812904540858661" in="2" bc="00B4F0FF" fc="00008000">
        <tpls c="5">
          <tpl fld="1" item="9"/>
          <tpl fld="4" item="9"/>
          <tpl fld="2" item="1"/>
          <tpl fld="7" item="0"/>
          <tpl hier="51" item="4294967295"/>
        </tpls>
      </n>
      <n v="8916.8328813701301" in="3" bc="00B4F0FF" fc="00008000">
        <tpls c="6">
          <tpl fld="1" item="3"/>
          <tpl fld="12" item="0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3"/>
          <tpl fld="2" item="1"/>
          <tpl fld="7" item="1"/>
          <tpl hier="51" item="4294967295"/>
        </tpls>
      </m>
      <n v="823853" in="0" bc="00B4F0FF" fc="00008000">
        <tpls c="5">
          <tpl fld="1" item="13"/>
          <tpl fld="4" item="3"/>
          <tpl fld="2" item="1"/>
          <tpl fld="7" item="1"/>
          <tpl hier="51" item="4294967295"/>
        </tpls>
      </n>
      <m in="0" fc="00404040">
        <tpls c="5">
          <tpl fld="9" item="1"/>
          <tpl fld="13" item="1"/>
          <tpl fld="2" item="1"/>
          <tpl fld="7" item="0"/>
          <tpl hier="51" item="4294967295"/>
        </tpls>
      </m>
      <n v="1050000" in="0" fc="00008000">
        <tpls c="5">
          <tpl fld="9" item="1"/>
          <tpl fld="6" item="12"/>
          <tpl fld="2" item="1"/>
          <tpl fld="7" item="0"/>
          <tpl hier="51" item="4294967295"/>
        </tpls>
      </n>
      <m in="0" fc="00404040">
        <tpls c="5">
          <tpl fld="9" item="0"/>
          <tpl fld="4" item="41"/>
          <tpl fld="2" item="1"/>
          <tpl fld="7" item="1"/>
          <tpl hier="51" item="4294967295"/>
        </tpls>
      </m>
      <n v="23000" in="0" fc="00008000">
        <tpls c="5">
          <tpl fld="9" item="0"/>
          <tpl fld="13" item="7"/>
          <tpl fld="2" item="1"/>
          <tpl fld="7" item="1"/>
          <tpl hier="51" item="4294967295"/>
        </tpls>
      </n>
      <m in="0" fc="00404040">
        <tpls c="5">
          <tpl fld="9" item="1"/>
          <tpl fld="4" item="14"/>
          <tpl fld="2" item="1"/>
          <tpl fld="7" item="0"/>
          <tpl hier="51" item="4294967295"/>
        </tpls>
      </m>
      <m in="0" fc="00404040">
        <tpls c="5">
          <tpl fld="9" item="0"/>
          <tpl fld="4" item="1"/>
          <tpl fld="2" item="1"/>
          <tpl fld="7" item="1"/>
          <tpl hier="51" item="4294967295"/>
        </tpls>
      </m>
      <n v="3178000" in="0" fc="00008000">
        <tpls c="5">
          <tpl fld="15" item="0"/>
          <tpl fld="6" item="3"/>
          <tpl fld="2" item="1"/>
          <tpl fld="7" item="1"/>
          <tpl hier="51" item="4294967295"/>
        </tpls>
      </n>
      <n v="191222102.53" in="0" bc="00B4F0FF" fc="00008000">
        <tpls c="5">
          <tpl fld="1" item="19"/>
          <tpl fld="5" item="1"/>
          <tpl fld="2" item="1"/>
          <tpl fld="7" item="1"/>
          <tpl hier="51" item="4294967295"/>
        </tpls>
      </n>
      <n v="183695764730.8045" in="0" bc="00B4F0FF" fc="00008000">
        <tpls c="5">
          <tpl fld="1" item="4"/>
          <tpl fld="5" item="1"/>
          <tpl fld="2" item="1"/>
          <tpl fld="7" item="1"/>
          <tpl hier="51" item="4294967295"/>
        </tpls>
      </n>
      <m in="0" fc="00404040">
        <tpls c="5">
          <tpl fld="9" item="0"/>
          <tpl fld="4" item="17"/>
          <tpl fld="2" item="1"/>
          <tpl fld="7" item="1"/>
          <tpl hier="51" item="4294967295"/>
        </tpls>
      </m>
      <n v="59564000" in="0" fc="00008000">
        <tpls c="5">
          <tpl fld="9" item="0"/>
          <tpl fld="6" item="20"/>
          <tpl fld="2" item="1"/>
          <tpl fld="7" item="1"/>
          <tpl hier="51" item="4294967295"/>
        </tpls>
      </n>
      <n v="-688451102.42375565" in="0" fc="00000080">
        <tpls c="5">
          <tpl fld="9" item="1"/>
          <tpl fld="5" item="1"/>
          <tpl fld="2" item="1"/>
          <tpl fld="7" item="0"/>
          <tpl hier="51" item="4294967295"/>
        </tpls>
      </n>
      <m in="0" fc="00404040">
        <tpls c="5">
          <tpl fld="9" item="0"/>
          <tpl fld="4" item="10"/>
          <tpl fld="2" item="1"/>
          <tpl fld="7" item="1"/>
          <tpl hier="51" item="4294967295"/>
        </tpls>
      </m>
      <n v="1285161" in="0" bc="00B4F0FF" fc="00008000">
        <tpls c="5">
          <tpl fld="1" item="13"/>
          <tpl fld="4" item="10"/>
          <tpl fld="2" item="1"/>
          <tpl fld="7" item="1"/>
          <tpl hier="51" item="4294967295"/>
        </tpls>
      </n>
      <m in="0" fc="00404040">
        <tpls c="5">
          <tpl fld="9" item="1"/>
          <tpl fld="4" item="3"/>
          <tpl fld="2" item="1"/>
          <tpl fld="7" item="0"/>
          <tpl hier="51" item="4294967295"/>
        </tpls>
      </m>
      <m in="0" fc="00404040">
        <tpls c="5">
          <tpl fld="9" item="1"/>
          <tpl fld="4" item="25"/>
          <tpl fld="2" item="1"/>
          <tpl fld="7" item="0"/>
          <tpl hier="51" item="4294967295"/>
        </tpls>
      </m>
      <n v="0.40170987271445963" in="2" bc="00B4F0FF" fc="00008000">
        <tpls c="5">
          <tpl fld="1" item="9"/>
          <tpl fld="4" item="32"/>
          <tpl fld="2" item="1"/>
          <tpl fld="7" item="0"/>
          <tpl hier="51" item="4294967295"/>
        </tpls>
      </n>
      <m in="0" fc="00404040">
        <tpls c="5">
          <tpl fld="9" item="1"/>
          <tpl fld="4" item="36"/>
          <tpl fld="2" item="1"/>
          <tpl fld="7" item="0"/>
          <tpl hier="51" item="4294967295"/>
        </tpls>
      </m>
      <n v="0.59820449375810236" in="2" bc="00B4F0FF" fc="00008000">
        <tpls c="5">
          <tpl fld="1" item="9"/>
          <tpl fld="4" item="13"/>
          <tpl fld="2" item="1"/>
          <tpl fld="7" item="0"/>
          <tpl hier="51" item="4294967295"/>
        </tpls>
      </n>
      <m in="0" fc="00404040">
        <tpls c="5">
          <tpl fld="15" item="0"/>
          <tpl fld="4" item="25"/>
          <tpl fld="2" item="1"/>
          <tpl fld="7" item="1"/>
          <tpl hier="51" item="4294967295"/>
        </tpls>
      </m>
      <m in="0" fc="00404040">
        <tpls c="5">
          <tpl fld="15" item="0"/>
          <tpl fld="4" item="9"/>
          <tpl fld="2" item="1"/>
          <tpl fld="7" item="1"/>
          <tpl hier="51" item="4294967295"/>
        </tpls>
      </m>
      <n v="0.378746814298558" in="2" bc="00B4F0FF" fc="00008000">
        <tpls c="5">
          <tpl fld="1" item="9"/>
          <tpl fld="4" item="35"/>
          <tpl fld="2" item="1"/>
          <tpl fld="7" item="0"/>
          <tpl hier="51" item="4294967295"/>
        </tpls>
      </n>
      <n v="541012.24591859011" in="3" bc="00B4F0FF" fc="00008000">
        <tpls c="6">
          <tpl fld="1" item="3"/>
          <tpl fld="5" item="1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24"/>
          <tpl fld="2" item="1"/>
          <tpl fld="7" item="0"/>
          <tpl hier="51" item="4294967295"/>
        </tpls>
      </m>
      <n v="0.20142886401336196" in="2" bc="00B4F0FF" fc="00008000">
        <tpls c="5">
          <tpl fld="1" item="9"/>
          <tpl fld="6" item="16"/>
          <tpl fld="2" item="1"/>
          <tpl fld="7" item="0"/>
          <tpl hier="51" item="4294967295"/>
        </tpls>
      </n>
      <m in="0" fc="00404040">
        <tpls c="5">
          <tpl fld="15" item="0"/>
          <tpl fld="4" item="2"/>
          <tpl fld="2" item="1"/>
          <tpl fld="7" item="1"/>
          <tpl hier="51" item="4294967295"/>
        </tpls>
      </m>
      <n v="0.50822736432467464" in="2" bc="00B4F0FF" fc="00008000">
        <tpls c="5">
          <tpl fld="1" item="9"/>
          <tpl fld="4" item="3"/>
          <tpl fld="2" item="1"/>
          <tpl fld="7" item="0"/>
          <tpl hier="51" item="4294967295"/>
        </tpls>
      </n>
      <m in="0" fc="00404040">
        <tpls c="5">
          <tpl fld="15" item="0"/>
          <tpl fld="4" item="3"/>
          <tpl fld="2" item="1"/>
          <tpl fld="7" item="1"/>
          <tpl hier="51" item="4294967295"/>
        </tpls>
      </m>
      <n v="0.4437569707799775" in="2" bc="00B4F0FF" fc="00008000">
        <tpls c="5">
          <tpl fld="1" item="9"/>
          <tpl fld="4" item="27"/>
          <tpl fld="2" item="1"/>
          <tpl fld="7" item="0"/>
          <tpl hier="51" item="4294967295"/>
        </tpls>
      </n>
      <n v="47000" in="0" fc="00008000">
        <tpls c="5">
          <tpl fld="9" item="0"/>
          <tpl fld="13" item="4"/>
          <tpl fld="2" item="1"/>
          <tpl fld="7" item="1"/>
          <tpl hier="51" item="4294967295"/>
        </tpls>
      </n>
      <n v="193417" in="0" bc="00B4F0FF" fc="00008000">
        <tpls c="5">
          <tpl fld="1" item="19"/>
          <tpl fld="4" item="13"/>
          <tpl fld="2" item="1"/>
          <tpl fld="7" item="1"/>
          <tpl hier="51" item="4294967295"/>
        </tpls>
      </n>
      <n v="123061275" in="0" bc="00B4F0FF" fc="00008000">
        <tpls c="5">
          <tpl fld="1" item="4"/>
          <tpl fld="4" item="13"/>
          <tpl fld="2" item="1"/>
          <tpl fld="7" item="1"/>
          <tpl hier="51" item="4294967295"/>
        </tpls>
      </n>
      <n v="501727" in="0" bc="00B4F0FF" fc="00008000">
        <tpls c="5">
          <tpl fld="1" item="19"/>
          <tpl fld="4" item="7"/>
          <tpl fld="2" item="1"/>
          <tpl fld="7" item="1"/>
          <tpl hier="51" item="4294967295"/>
        </tpls>
      </n>
      <n v="186800225" in="0" bc="00B4F0FF" fc="00008000">
        <tpls c="5">
          <tpl fld="1" item="4"/>
          <tpl fld="4" item="7"/>
          <tpl fld="2" item="1"/>
          <tpl fld="7" item="1"/>
          <tpl hier="51" item="4294967295"/>
        </tpls>
      </n>
      <m in="0" fc="00404040">
        <tpls c="5">
          <tpl fld="9" item="1"/>
          <tpl fld="4" item="7"/>
          <tpl fld="2" item="1"/>
          <tpl fld="7" item="0"/>
          <tpl hier="51" item="4294967295"/>
        </tpls>
      </m>
      <m in="0" fc="00404040">
        <tpls c="5">
          <tpl fld="15" item="0"/>
          <tpl fld="4" item="10"/>
          <tpl fld="2" item="1"/>
          <tpl fld="7" item="1"/>
          <tpl hier="51" item="4294967295"/>
        </tpls>
      </m>
      <m in="0" fc="00404040">
        <tpls c="5">
          <tpl fld="15" item="0"/>
          <tpl fld="4" item="8"/>
          <tpl fld="2" item="1"/>
          <tpl fld="7" item="1"/>
          <tpl hier="51" item="4294967295"/>
        </tpls>
      </m>
      <n v="0.24222965513168609" in="2" bc="00B4F0FF" fc="00008000">
        <tpls c="5">
          <tpl fld="1" item="9"/>
          <tpl fld="6" item="1"/>
          <tpl fld="2" item="1"/>
          <tpl fld="7" item="0"/>
          <tpl hier="51" item="4294967295"/>
        </tpls>
      </n>
      <n v="0.65134432721424218" in="2" bc="00B4F0FF" fc="00008000">
        <tpls c="5">
          <tpl fld="1" item="9"/>
          <tpl fld="4" item="0"/>
          <tpl fld="2" item="1"/>
          <tpl fld="7" item="0"/>
          <tpl hier="51" item="4294967295"/>
        </tpls>
      </n>
      <n v="0.34180046376069317" in="0" bc="00B4F0FF" fc="00008000">
        <tpls c="5">
          <tpl fld="1" item="7"/>
          <tpl fld="4" item="96"/>
          <tpl fld="2" item="1"/>
          <tpl fld="7" item="0"/>
          <tpl hier="51" item="4294967295"/>
        </tpls>
      </n>
      <n v="165882204" in="0" bc="00B4F0FF" fc="00008000">
        <tpls c="5">
          <tpl fld="1" item="4"/>
          <tpl fld="4" item="96"/>
          <tpl fld="2" item="1"/>
          <tpl fld="7" item="0"/>
          <tpl hier="51" item="4294967295"/>
        </tpls>
      </n>
      <n v="0.47680067400353843" in="2" bc="00B4F0FF" fc="00008000">
        <tpls c="5">
          <tpl fld="1" item="9"/>
          <tpl fld="4" item="96"/>
          <tpl fld="2" item="1"/>
          <tpl fld="7" item="0"/>
          <tpl hier="51" item="4294967295"/>
        </tpls>
      </n>
      <n v="1.8518301336638437E-2" bc="00B4F0FF" fc="00008000">
        <tpls c="5">
          <tpl fld="1" item="26"/>
          <tpl fld="4" item="96"/>
          <tpl fld="2" item="1"/>
          <tpl fld="7" item="0"/>
          <tpl hier="51" item="4294967295"/>
        </tpls>
      </n>
      <m in="0" fc="00404040">
        <tpls c="5">
          <tpl fld="15" item="0"/>
          <tpl fld="4" item="96"/>
          <tpl fld="2" item="1"/>
          <tpl fld="7" item="1"/>
          <tpl hier="51" item="4294967295"/>
        </tpls>
      </m>
      <n v="2331722" in="0" bc="00B4F0FF" fc="00008000">
        <tpls c="5">
          <tpl fld="1" item="13"/>
          <tpl fld="4" item="96"/>
          <tpl fld="2" item="1"/>
          <tpl fld="7" item="1"/>
          <tpl hier="51" item="4294967295"/>
        </tpls>
      </n>
      <m in="0" fc="00404040">
        <tpls c="5">
          <tpl fld="9" item="0"/>
          <tpl fld="4" item="96"/>
          <tpl fld="2" item="1"/>
          <tpl fld="7" item="1"/>
          <tpl hier="51" item="4294967295"/>
        </tpls>
      </m>
      <n v="2.0560032976973865E-2" in="1" bc="00B4F0FF" fc="00008000">
        <tpls c="5">
          <tpl fld="1" item="24"/>
          <tpl fld="4" item="23"/>
          <tpl fld="2" item="1"/>
          <tpl fld="7" item="0"/>
          <tpl hier="51" item="4294967295"/>
        </tpls>
      </n>
      <n v="2.1985506826786256E-2" in="1" bc="00B4F0FF" fc="00008000">
        <tpls c="5">
          <tpl fld="1" item="24"/>
          <tpl fld="4" item="72"/>
          <tpl fld="2" item="1"/>
          <tpl fld="7" item="0"/>
          <tpl hier="51" item="4294967295"/>
        </tpls>
      </n>
      <n v="6.5378217039846163E-3" in="1" bc="00B4F0FF" fc="00008000">
        <tpls c="5">
          <tpl fld="1" item="24"/>
          <tpl fld="4" item="34"/>
          <tpl fld="2" item="1"/>
          <tpl fld="7" item="0"/>
          <tpl hier="51" item="4294967295"/>
        </tpls>
      </n>
      <n v="1.2978714755094914E-2" in="1" bc="00B4F0FF" fc="00008000">
        <tpls c="5">
          <tpl fld="1" item="24"/>
          <tpl fld="13" item="16"/>
          <tpl fld="2" item="1"/>
          <tpl fld="7" item="0"/>
          <tpl hier="51" item="4294967295"/>
        </tpls>
      </n>
      <n v="1.5227327385190113E-2" in="1" bc="00B4F0FF" fc="00008000">
        <tpls c="5">
          <tpl fld="1" item="24"/>
          <tpl fld="4" item="93"/>
          <tpl fld="2" item="1"/>
          <tpl fld="7" item="0"/>
          <tpl hier="51" item="4294967295"/>
        </tpls>
      </n>
      <n v="8.2858841023614009E-3" in="1" bc="00B4F0FF" fc="00008000">
        <tpls c="5">
          <tpl fld="1" item="24"/>
          <tpl fld="4" item="10"/>
          <tpl fld="2" item="1"/>
          <tpl fld="7" item="0"/>
          <tpl hier="51" item="4294967295"/>
        </tpls>
      </n>
      <n v="2.0813307678418262E-2" in="1" bc="00B4F0FF" fc="00008000">
        <tpls c="5">
          <tpl fld="1" item="24"/>
          <tpl fld="4" item="0"/>
          <tpl fld="2" item="1"/>
          <tpl fld="7" item="0"/>
          <tpl hier="51" item="4294967295"/>
        </tpls>
      </n>
      <n v="5.3538960717107046E-3" in="1" bc="00B4F0FF" fc="00008000">
        <tpls c="5">
          <tpl fld="1" item="24"/>
          <tpl fld="13" item="7"/>
          <tpl fld="2" item="1"/>
          <tpl fld="7" item="0"/>
          <tpl hier="51" item="4294967295"/>
        </tpls>
      </n>
      <n v="2.1782626822378578E-2" in="1" bc="00B4F0FF" fc="00008000">
        <tpls c="5">
          <tpl fld="1" item="24"/>
          <tpl fld="4" item="71"/>
          <tpl fld="2" item="1"/>
          <tpl fld="7" item="0"/>
          <tpl hier="51" item="4294967295"/>
        </tpls>
      </n>
      <n v="1.1955036718208325E-2" in="1" bc="00B4F0FF" fc="00008000">
        <tpls c="5">
          <tpl fld="1" item="24"/>
          <tpl fld="4" item="79"/>
          <tpl fld="2" item="1"/>
          <tpl fld="7" item="0"/>
          <tpl hier="51" item="4294967295"/>
        </tpls>
      </n>
      <n v="2.0888615886779038E-2" in="1" bc="00B4F0FF" fc="00008000">
        <tpls c="5">
          <tpl fld="1" item="24"/>
          <tpl fld="4" item="40"/>
          <tpl fld="2" item="1"/>
          <tpl fld="7" item="0"/>
          <tpl hier="51" item="4294967295"/>
        </tpls>
      </n>
      <n v="1.0342808529694885E-2" in="1" bc="00B4F0FF" fc="00008000">
        <tpls c="5">
          <tpl fld="1" item="24"/>
          <tpl fld="13" item="9"/>
          <tpl fld="2" item="1"/>
          <tpl fld="7" item="0"/>
          <tpl hier="51" item="4294967295"/>
        </tpls>
      </n>
      <n v="1.9802702952872703E-2" in="1" bc="00B4F0FF" fc="00008000">
        <tpls c="5">
          <tpl fld="1" item="24"/>
          <tpl fld="4" item="49"/>
          <tpl fld="2" item="1"/>
          <tpl fld="7" item="0"/>
          <tpl hier="51" item="4294967295"/>
        </tpls>
      </n>
      <n v="5.0404408313581171E-3" in="1" bc="00B4F0FF" fc="00008000">
        <tpls c="5">
          <tpl fld="1" item="24"/>
          <tpl fld="5" item="1"/>
          <tpl fld="2" item="1"/>
          <tpl fld="7" item="0"/>
          <tpl hier="51" item="4294967295"/>
        </tpls>
      </n>
      <n v="1.7525124418174134E-2" in="1" bc="00B4F0FF" fc="00008000">
        <tpls c="5">
          <tpl fld="1" item="24"/>
          <tpl fld="4" item="11"/>
          <tpl fld="2" item="1"/>
          <tpl fld="7" item="0"/>
          <tpl hier="51" item="4294967295"/>
        </tpls>
      </n>
      <n v="1.1101849630084789E-2" in="1" bc="00B4F0FF" fc="00008000">
        <tpls c="5">
          <tpl fld="1" item="24"/>
          <tpl fld="4" item="41"/>
          <tpl fld="2" item="1"/>
          <tpl fld="7" item="0"/>
          <tpl hier="51" item="4294967295"/>
        </tpls>
      </n>
      <n v="1.3423008494806498E-2" in="1" bc="00B4F0FF" fc="00008000">
        <tpls c="5">
          <tpl fld="1" item="24"/>
          <tpl fld="4" item="27"/>
          <tpl fld="2" item="1"/>
          <tpl fld="7" item="0"/>
          <tpl hier="51" item="4294967295"/>
        </tpls>
      </n>
      <n v="1.4594781020218894E-2" in="1" bc="00B4F0FF" fc="00008000">
        <tpls c="5">
          <tpl fld="1" item="24"/>
          <tpl fld="4" item="51"/>
          <tpl fld="2" item="1"/>
          <tpl fld="7" item="0"/>
          <tpl hier="51" item="4294967295"/>
        </tpls>
      </n>
      <n v="1.0456870669233809E-2" in="1" bc="00B4F0FF" fc="00008000">
        <tpls c="5">
          <tpl fld="1" item="24"/>
          <tpl fld="4" item="9"/>
          <tpl fld="2" item="1"/>
          <tpl fld="7" item="0"/>
          <tpl hier="51" item="4294967295"/>
        </tpls>
      </n>
      <n v="8.3532764055083992E-3" in="1" bc="00B4F0FF" fc="00008000">
        <tpls c="5">
          <tpl fld="1" item="24"/>
          <tpl fld="6" item="16"/>
          <tpl fld="2" item="1"/>
          <tpl fld="7" item="0"/>
          <tpl hier="51" item="4294967295"/>
        </tpls>
      </n>
      <n v="1.3994617494136592E-2" in="1" bc="00B4F0FF" fc="00008000">
        <tpls c="5">
          <tpl fld="1" item="24"/>
          <tpl fld="4" item="25"/>
          <tpl fld="2" item="1"/>
          <tpl fld="7" item="0"/>
          <tpl hier="51" item="4294967295"/>
        </tpls>
      </n>
      <n v="1.7534740900262621E-2" in="1" bc="00B4F0FF" fc="00008000">
        <tpls c="5">
          <tpl fld="1" item="24"/>
          <tpl fld="4" item="2"/>
          <tpl fld="2" item="1"/>
          <tpl fld="7" item="0"/>
          <tpl hier="51" item="4294967295"/>
        </tpls>
      </n>
      <n v="0.51276086736583926" in="0" bc="00B4F0FF" fc="00008000">
        <tpls c="5">
          <tpl fld="1" item="7"/>
          <tpl fld="4" item="35"/>
          <tpl fld="2" item="1"/>
          <tpl fld="7" item="0"/>
          <tpl hier="51" item="4294967295"/>
        </tpls>
      </n>
      <n v="1.0088724614334137" in="0" bc="00B4F0FF" fc="00008000">
        <tpls c="5">
          <tpl fld="1" item="7"/>
          <tpl fld="4" item="59"/>
          <tpl fld="2" item="1"/>
          <tpl fld="7" item="0"/>
          <tpl hier="51" item="4294967295"/>
        </tpls>
      </n>
      <n v="0.37730981806105746" in="0" bc="00B4F0FF" fc="00008000">
        <tpls c="5">
          <tpl fld="1" item="7"/>
          <tpl fld="4" item="47"/>
          <tpl fld="2" item="1"/>
          <tpl fld="7" item="0"/>
          <tpl hier="51" item="4294967295"/>
        </tpls>
      </n>
      <n v="0.54970262504964851" in="0" bc="00B4F0FF" fc="00008000">
        <tpls c="5">
          <tpl fld="1" item="7"/>
          <tpl fld="4" item="12"/>
          <tpl fld="2" item="1"/>
          <tpl fld="7" item="0"/>
          <tpl hier="51" item="4294967295"/>
        </tpls>
      </n>
      <n v="0.66679113100219467" in="0" bc="00B4F0FF" fc="00008000">
        <tpls c="5">
          <tpl fld="1" item="7"/>
          <tpl fld="13" item="10"/>
          <tpl fld="2" item="1"/>
          <tpl fld="7" item="0"/>
          <tpl hier="51" item="4294967295"/>
        </tpls>
      </n>
      <n v="0.41574776327077939" in="0" bc="00B4F0FF" fc="00008000">
        <tpls c="5">
          <tpl fld="1" item="7"/>
          <tpl fld="4" item="79"/>
          <tpl fld="2" item="1"/>
          <tpl fld="7" item="0"/>
          <tpl hier="51" item="4294967295"/>
        </tpls>
      </n>
      <n v="0.51606836496859254" in="0" bc="00B4F0FF" fc="00008000">
        <tpls c="5">
          <tpl fld="1" item="7"/>
          <tpl fld="13" item="9"/>
          <tpl fld="2" item="1"/>
          <tpl fld="7" item="0"/>
          <tpl hier="51" item="4294967295"/>
        </tpls>
      </n>
      <n v="0.47283014599089551" in="0" bc="00B4F0FF" fc="00008000">
        <tpls c="5">
          <tpl fld="1" item="7"/>
          <tpl fld="5" item="1"/>
          <tpl fld="2" item="1"/>
          <tpl fld="7" item="0"/>
          <tpl hier="51" item="4294967295"/>
        </tpls>
      </n>
      <n v="0.30397231709904293" in="0" bc="00B4F0FF" fc="00008000">
        <tpls c="5">
          <tpl fld="1" item="7"/>
          <tpl fld="4" item="25"/>
          <tpl fld="2" item="1"/>
          <tpl fld="7" item="0"/>
          <tpl hier="51" item="4294967295"/>
        </tpls>
      </n>
      <n v="0.32639303698396605" in="0" bc="00B4F0FF" fc="00008000">
        <tpls c="5">
          <tpl fld="1" item="7"/>
          <tpl fld="4" item="13"/>
          <tpl fld="2" item="1"/>
          <tpl fld="7" item="0"/>
          <tpl hier="51" item="4294967295"/>
        </tpls>
      </n>
      <n v="0.35391989995688383" in="0" bc="00B4F0FF" fc="00008000">
        <tpls c="5">
          <tpl fld="1" item="7"/>
          <tpl fld="4" item="58"/>
          <tpl fld="2" item="1"/>
          <tpl fld="7" item="0"/>
          <tpl hier="51" item="4294967295"/>
        </tpls>
      </n>
      <n v="0.34682044764416636" in="0" bc="00B4F0FF" fc="00008000">
        <tpls c="5">
          <tpl fld="1" item="7"/>
          <tpl fld="6" item="20"/>
          <tpl fld="2" item="1"/>
          <tpl fld="7" item="0"/>
          <tpl hier="51" item="4294967295"/>
        </tpls>
      </n>
      <n v="0.37389552860388764" in="0" bc="00B4F0FF" fc="00008000">
        <tpls c="5">
          <tpl fld="1" item="7"/>
          <tpl fld="4" item="43"/>
          <tpl fld="2" item="1"/>
          <tpl fld="7" item="0"/>
          <tpl hier="51" item="4294967295"/>
        </tpls>
      </n>
      <n v="0.36342681977769992" in="0" bc="00B4F0FF" fc="00008000">
        <tpls c="5">
          <tpl fld="1" item="7"/>
          <tpl fld="4" item="61"/>
          <tpl fld="2" item="1"/>
          <tpl fld="7" item="0"/>
          <tpl hier="51" item="4294967295"/>
        </tpls>
      </n>
      <n v="1.036811261848533" in="0" bc="00B4F0FF" fc="00008000">
        <tpls c="5">
          <tpl fld="1" item="7"/>
          <tpl fld="6" item="12"/>
          <tpl fld="2" item="1"/>
          <tpl fld="7" item="0"/>
          <tpl hier="51" item="4294967295"/>
        </tpls>
      </n>
      <n v="0.39107291793071747" in="0" bc="00B4F0FF" fc="00008000">
        <tpls c="5">
          <tpl fld="1" item="7"/>
          <tpl fld="4" item="17"/>
          <tpl fld="2" item="1"/>
          <tpl fld="7" item="0"/>
          <tpl hier="51" item="4294967295"/>
        </tpls>
      </n>
      <n v="0.32200085642382753" in="0" bc="00B4F0FF" fc="00008000">
        <tpls c="5">
          <tpl fld="1" item="7"/>
          <tpl fld="4" item="37"/>
          <tpl fld="2" item="1"/>
          <tpl fld="7" item="0"/>
          <tpl hier="51" item="4294967295"/>
        </tpls>
      </n>
      <n v="0.58080497576670453" in="0" bc="00B4F0FF" fc="00008000">
        <tpls c="5">
          <tpl fld="1" item="7"/>
          <tpl fld="4" item="15"/>
          <tpl fld="2" item="1"/>
          <tpl fld="7" item="0"/>
          <tpl hier="51" item="4294967295"/>
        </tpls>
      </n>
      <n v="0.58406433071635311" in="0" bc="00B4F0FF" fc="00008000">
        <tpls c="5">
          <tpl fld="1" item="7"/>
          <tpl fld="12" item="1"/>
          <tpl fld="2" item="1"/>
          <tpl fld="7" item="0"/>
          <tpl hier="51" item="4294967295"/>
        </tpls>
      </n>
      <n v="0.39349885019957787" in="0" bc="00B4F0FF" fc="00008000">
        <tpls c="5">
          <tpl fld="1" item="7"/>
          <tpl fld="4" item="2"/>
          <tpl fld="2" item="1"/>
          <tpl fld="7" item="0"/>
          <tpl hier="51" item="4294967295"/>
        </tpls>
      </n>
      <n v="0.32762535334901555" in="0" bc="00B4F0FF" fc="00008000">
        <tpls c="5">
          <tpl fld="1" item="7"/>
          <tpl fld="4" item="20"/>
          <tpl fld="2" item="1"/>
          <tpl fld="7" item="0"/>
          <tpl hier="51" item="4294967295"/>
        </tpls>
      </n>
      <n v="0.58008241801189997" in="0" bc="00B4F0FF" fc="00008000">
        <tpls c="5">
          <tpl fld="1" item="7"/>
          <tpl fld="4" item="3"/>
          <tpl fld="2" item="1"/>
          <tpl fld="7" item="0"/>
          <tpl hier="51" item="4294967295"/>
        </tpls>
      </n>
      <n v="0.55212456030262391" in="0" bc="00B4F0FF" fc="00008000">
        <tpls c="5">
          <tpl fld="1" item="7"/>
          <tpl fld="4" item="31"/>
          <tpl fld="2" item="1"/>
          <tpl fld="7" item="0"/>
          <tpl hier="51" item="4294967295"/>
        </tpls>
      </n>
      <n v="0.53227482474202403" in="0" bc="00B4F0FF" fc="00008000">
        <tpls c="5">
          <tpl fld="1" item="7"/>
          <tpl fld="8" item="3"/>
          <tpl fld="2" item="1"/>
          <tpl fld="7" item="0"/>
          <tpl hier="51" item="4294967295"/>
        </tpls>
      </n>
      <n v="0.25717393731787352" in="0" bc="00B4F0FF" fc="00008000">
        <tpls c="5">
          <tpl fld="1" item="7"/>
          <tpl fld="13" item="2"/>
          <tpl fld="2" item="1"/>
          <tpl fld="7" item="0"/>
          <tpl hier="51" item="4294967295"/>
        </tpls>
      </n>
      <n v="0.36193244652959505" in="0" bc="00B4F0FF" fc="00008000">
        <tpls c="5">
          <tpl fld="1" item="7"/>
          <tpl fld="4" item="11"/>
          <tpl fld="2" item="1"/>
          <tpl fld="7" item="0"/>
          <tpl hier="51" item="4294967295"/>
        </tpls>
      </n>
      <n v="0.31898777509997234" in="0" bc="00B4F0FF" fc="00008000">
        <tpls c="5">
          <tpl fld="1" item="7"/>
          <tpl fld="4" item="1"/>
          <tpl fld="2" item="1"/>
          <tpl fld="7" item="0"/>
          <tpl hier="51" item="4294967295"/>
        </tpls>
      </n>
      <m in="0" fc="00404040">
        <tpls c="5">
          <tpl fld="15" item="0"/>
          <tpl fld="4" item="97"/>
          <tpl fld="2" item="1"/>
          <tpl fld="7" item="1"/>
          <tpl hier="51" item="4294967295"/>
        </tpls>
      </m>
      <n v="1585000" in="0" bc="00B4F0FF" fc="00008000">
        <tpls c="5">
          <tpl fld="1" item="13"/>
          <tpl fld="4" item="97"/>
          <tpl fld="2" item="1"/>
          <tpl fld="7" item="1"/>
          <tpl hier="51" item="4294967295"/>
        </tpls>
      </n>
      <m in="0" fc="00404040">
        <tpls c="5">
          <tpl fld="9" item="0"/>
          <tpl fld="4" item="97"/>
          <tpl fld="2" item="1"/>
          <tpl fld="7" item="1"/>
          <tpl hier="51" item="4294967295"/>
        </tpls>
      </m>
      <n v="3.8071812651530181E-2" in="1" bc="00B4F0FF" fc="00008000">
        <tpls c="5">
          <tpl fld="1" item="24"/>
          <tpl fld="5" item="3"/>
          <tpl fld="2" item="1"/>
          <tpl fld="7" item="0"/>
          <tpl hier="51" item="4294967295"/>
        </tpls>
      </n>
      <n v="0" in="0" bc="00B4F0FF" fc="00404040">
        <tpls c="5">
          <tpl fld="1" item="5"/>
          <tpl fld="5" item="3"/>
          <tpl fld="2" item="1"/>
          <tpl fld="7" item="0"/>
          <tpl hier="51" item="4294967295"/>
        </tpls>
      </n>
      <n v="0.58957765581402977" in="2" bc="00B4F0FF" fc="00008000">
        <tpls c="5">
          <tpl fld="1" item="8"/>
          <tpl fld="5" item="3"/>
          <tpl fld="2" item="1"/>
          <tpl fld="7" item="0"/>
          <tpl hier="51" item="4294967295"/>
        </tpls>
      </n>
      <n v="0.49537038624038116" in="0" bc="00B4F0FF" fc="00008000">
        <tpls c="5">
          <tpl fld="1" item="7"/>
          <tpl fld="5" item="3"/>
          <tpl fld="2" item="1"/>
          <tpl fld="7" item="0"/>
          <tpl hier="51" item="4294967295"/>
        </tpls>
      </n>
      <n v="257407" in="0" bc="00B4F0FF" fc="00008000">
        <tpls c="5">
          <tpl fld="1" item="19"/>
          <tpl fld="4" item="98"/>
          <tpl fld="2" item="1"/>
          <tpl fld="7" item="1"/>
          <tpl hier="51" item="4294967295"/>
        </tpls>
      </n>
      <n v="72081761" in="0" bc="00B4F0FF" fc="00008000">
        <tpls c="5">
          <tpl fld="1" item="4"/>
          <tpl fld="4" item="98"/>
          <tpl fld="2" item="1"/>
          <tpl fld="7" item="1"/>
          <tpl hier="51" item="4294967295"/>
        </tpls>
      </n>
      <m in="0" fc="00404040">
        <tpls c="5">
          <tpl fld="9" item="2"/>
          <tpl fld="4" item="100"/>
          <tpl fld="2" item="1"/>
          <tpl fld="7" item="0"/>
          <tpl hier="51" item="4294967295"/>
        </tpls>
      </m>
      <n v="18972203.390000001" in="0" bc="00B4F0FF" fc="00008000">
        <tpls c="5">
          <tpl fld="1" item="20"/>
          <tpl fld="4" item="100"/>
          <tpl fld="2" item="1"/>
          <tpl fld="7" item="0"/>
          <tpl hier="51" item="4294967295"/>
        </tpls>
      </n>
      <n v="0.37504178398475668" in="2" bc="00B4F0FF" fc="00008000">
        <tpls c="5">
          <tpl fld="1" item="8"/>
          <tpl fld="4" item="100"/>
          <tpl fld="2" item="1"/>
          <tpl fld="7" item="0"/>
          <tpl hier="51" item="4294967295"/>
        </tpls>
      </n>
      <n v="1.9047023010249749E-2" bc="00B4F0FF" fc="00008000">
        <tpls c="5">
          <tpl fld="1" item="26"/>
          <tpl fld="4" item="100"/>
          <tpl fld="2" item="1"/>
          <tpl fld="7" item="0"/>
          <tpl hier="51" item="4294967295"/>
        </tpls>
      </n>
      <m in="0" fc="00404040">
        <tpls c="5">
          <tpl fld="9" item="1"/>
          <tpl fld="4" item="101"/>
          <tpl fld="2" item="1"/>
          <tpl fld="7" item="0"/>
          <tpl hier="51" item="4294967295"/>
        </tpls>
      </m>
      <n v="22089349.649999999" in="0" bc="00B4F0FF" fc="00008000">
        <tpls c="5">
          <tpl fld="1" item="20"/>
          <tpl fld="4" item="101"/>
          <tpl fld="2" item="1"/>
          <tpl fld="7" item="0"/>
          <tpl hier="51" item="4294967295"/>
        </tpls>
      </n>
      <m in="0" fc="00404040">
        <tpls c="5">
          <tpl fld="9" item="2"/>
          <tpl fld="4" item="101"/>
          <tpl fld="2" item="1"/>
          <tpl fld="7" item="0"/>
          <tpl hier="51" item="4294967295"/>
        </tpls>
      </m>
      <n v="0.38020009002463429" in="2" bc="00B4F0FF" fc="00008000">
        <tpls c="5">
          <tpl fld="1" item="9"/>
          <tpl fld="4" item="101"/>
          <tpl fld="2" item="1"/>
          <tpl fld="7" item="0"/>
          <tpl hier="51" item="4294967295"/>
        </tpls>
      </n>
      <n v="0.39824386627435537" in="0" bc="00B4F0FF" fc="00008000">
        <tpls c="5">
          <tpl fld="1" item="7"/>
          <tpl fld="4" item="101"/>
          <tpl fld="2" item="1"/>
          <tpl fld="7" item="0"/>
          <tpl hier="51" item="4294967295"/>
        </tpls>
      </n>
      <m in="0" fc="00404040">
        <tpls c="5">
          <tpl fld="9" item="1"/>
          <tpl fld="4" item="105"/>
          <tpl fld="2" item="1"/>
          <tpl fld="7" item="0"/>
          <tpl hier="51" item="4294967295"/>
        </tpls>
      </m>
      <n v="1.858321223315831E-2" in="1" bc="00B4F0FF" fc="00008000">
        <tpls c="5">
          <tpl fld="1" item="24"/>
          <tpl fld="4" item="105"/>
          <tpl fld="2" item="1"/>
          <tpl fld="7" item="0"/>
          <tpl hier="51" item="4294967295"/>
        </tpls>
      </n>
      <n v="802.12079400000005" in="3" bc="00B4F0FF" fc="00008000">
        <tpls c="6">
          <tpl fld="1" item="3"/>
          <tpl fld="4" item="105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05"/>
          <tpl fld="2" item="1"/>
          <tpl fld="7" item="1"/>
          <tpl hier="51" item="4294967295"/>
        </tpls>
      </m>
      <n v="9764812" in="0" bc="00B4F0FF" fc="00008000">
        <tpls c="5">
          <tpl fld="1" item="13"/>
          <tpl fld="4" item="105"/>
          <tpl fld="2" item="1"/>
          <tpl fld="7" item="1"/>
          <tpl hier="51" item="4294967295"/>
        </tpls>
      </n>
      <n v="769214" in="0" bc="00B4F0FF" fc="00008000">
        <tpls c="5">
          <tpl fld="1" item="19"/>
          <tpl fld="4" item="105"/>
          <tpl fld="2" item="1"/>
          <tpl fld="7" item="1"/>
          <tpl hier="51" item="4294967295"/>
        </tpls>
      </n>
      <n v="595767278" in="0" bc="00B4F0FF" fc="00008000">
        <tpls c="5">
          <tpl fld="1" item="4"/>
          <tpl fld="4" item="105"/>
          <tpl fld="2" item="1"/>
          <tpl fld="7" item="1"/>
          <tpl hier="51" item="4294967295"/>
        </tpls>
      </n>
      <n v="2.0909165391566724E-2" bc="00B4F0FF" fc="00008000">
        <tpls c="5">
          <tpl fld="1" item="26"/>
          <tpl fld="4" item="105"/>
          <tpl fld="2" item="1"/>
          <tpl fld="7" item="0"/>
          <tpl hier="51" item="4294967295"/>
        </tpls>
      </n>
      <n v="163923862" in="0" bc="00B4F0FF" fc="00008000">
        <tpls c="5">
          <tpl fld="1" item="4"/>
          <tpl fld="4" item="107"/>
          <tpl fld="2" item="1"/>
          <tpl fld="7" item="0"/>
          <tpl hier="51" item="4294967295"/>
        </tpls>
      </n>
      <n v="2.2298875112919284E-2" in="1" bc="00B4F0FF" fc="00008000">
        <tpls c="5">
          <tpl fld="1" item="24"/>
          <tpl fld="4" item="107"/>
          <tpl fld="2" item="1"/>
          <tpl fld="7" item="0"/>
          <tpl hier="51" item="4294967295"/>
        </tpls>
      </n>
      <n v="0.73369153278656085" in="2" bc="00B4F0FF" fc="00008000">
        <tpls c="5">
          <tpl fld="1" item="8"/>
          <tpl fld="4" item="107"/>
          <tpl fld="2" item="1"/>
          <tpl fld="7" item="0"/>
          <tpl hier="51" item="4294967295"/>
        </tpls>
      </n>
      <n v="0.15469174437552452" in="2" bc="00B4F0FF" fc="00008000">
        <tpls c="5">
          <tpl fld="1" item="9"/>
          <tpl fld="6" item="13"/>
          <tpl fld="2" item="1"/>
          <tpl fld="7" item="0"/>
          <tpl hier="51" item="4294967295"/>
        </tpls>
      </n>
      <n v="0.60479138149375133" in="0" bc="00B4F0FF" fc="00008000">
        <tpls c="5">
          <tpl fld="1" item="7"/>
          <tpl fld="6" item="13"/>
          <tpl fld="2" item="1"/>
          <tpl fld="7" item="0"/>
          <tpl hier="51" item="4294967295"/>
        </tpls>
      </n>
      <n v="2.0433353995100701E-2" in="1" bc="00B4F0FF" fc="00008000">
        <tpls c="5">
          <tpl fld="1" item="24"/>
          <tpl fld="4" item="109"/>
          <tpl fld="2" item="1"/>
          <tpl fld="7" item="0"/>
          <tpl hier="51" item="4294967295"/>
        </tpls>
      </n>
      <n v="2.8376384580133814E-2" bc="00B4F0FF" fc="00008000">
        <tpls c="5">
          <tpl fld="1" item="26"/>
          <tpl fld="4" item="109"/>
          <tpl fld="2" item="1"/>
          <tpl fld="7" item="0"/>
          <tpl hier="51" item="4294967295"/>
        </tpls>
      </n>
      <n v="47275" in="0" bc="00B4F0FF" fc="00008000">
        <tpls c="5">
          <tpl fld="1" item="19"/>
          <tpl fld="4" item="109"/>
          <tpl fld="2" item="1"/>
          <tpl fld="7" item="1"/>
          <tpl hier="51" item="4294967295"/>
        </tpls>
      </n>
      <n v="78497140" in="0" bc="00B4F0FF" fc="00008000">
        <tpls c="5">
          <tpl fld="1" item="4"/>
          <tpl fld="4" item="109"/>
          <tpl fld="2" item="1"/>
          <tpl fld="7" item="1"/>
          <tpl hier="51" item="4294967295"/>
        </tpls>
      </n>
      <m in="0" fc="00404040">
        <tpls c="5">
          <tpl fld="15" item="0"/>
          <tpl fld="4" item="114"/>
          <tpl fld="2" item="1"/>
          <tpl fld="7" item="1"/>
          <tpl hier="51" item="4294967295"/>
        </tpls>
      </m>
      <n v="1.5153727954033355E-2" in="1" bc="00B4F0FF" fc="00008000">
        <tpls c="5">
          <tpl fld="1" item="24"/>
          <tpl fld="4" item="114"/>
          <tpl fld="2" item="1"/>
          <tpl fld="7" item="0"/>
          <tpl hier="51" item="4294967295"/>
        </tpls>
      </n>
      <m in="0" fc="00404040">
        <tpls c="5">
          <tpl fld="9" item="1"/>
          <tpl fld="4" item="114"/>
          <tpl fld="2" item="1"/>
          <tpl fld="7" item="0"/>
          <tpl hier="51" item="4294967295"/>
        </tpls>
      </m>
      <n v="12254360.48" in="0" bc="00B4F0FF" fc="00008000">
        <tpls c="5">
          <tpl fld="1" item="20"/>
          <tpl fld="4" item="114"/>
          <tpl fld="2" item="1"/>
          <tpl fld="7" item="0"/>
          <tpl hier="51" item="4294967295"/>
        </tpls>
      </n>
      <m in="0" fc="00404040">
        <tpls c="5">
          <tpl fld="9" item="2"/>
          <tpl fld="4" item="114"/>
          <tpl fld="2" item="1"/>
          <tpl fld="7" item="0"/>
          <tpl hier="51" item="4294967295"/>
        </tpls>
      </m>
      <n v="2.1957752366430921E-2" bc="00B4F0FF" fc="00008000">
        <tpls c="5">
          <tpl fld="1" item="26"/>
          <tpl fld="4" item="114"/>
          <tpl fld="2" item="1"/>
          <tpl fld="7" item="0"/>
          <tpl hier="51" item="4294967295"/>
        </tpls>
      </n>
      <n v="0.47847940995904809" in="2" bc="00B4F0FF" fc="00008000">
        <tpls c="5">
          <tpl fld="1" item="9"/>
          <tpl fld="4" item="114"/>
          <tpl fld="2" item="1"/>
          <tpl fld="7" item="0"/>
          <tpl hier="51" item="4294967295"/>
        </tpls>
      </n>
      <n v="0.47847940995904809" in="2" bc="00B4F0FF" fc="00008000">
        <tpls c="5">
          <tpl fld="1" item="8"/>
          <tpl fld="4" item="114"/>
          <tpl fld="2" item="1"/>
          <tpl fld="7" item="0"/>
          <tpl hier="51" item="4294967295"/>
        </tpls>
      </n>
      <n v="0.29361478514262751" in="2" bc="00B4F0FF" fc="00008000">
        <tpls c="5">
          <tpl fld="1" item="8"/>
          <tpl fld="13" item="19"/>
          <tpl fld="2" item="1"/>
          <tpl fld="7" item="0"/>
          <tpl hier="51" item="4294967295"/>
        </tpls>
      </n>
      <n v="1.4997947663266054E-2" bc="00B4F0FF" fc="00008000">
        <tpls c="5">
          <tpl fld="1" item="26"/>
          <tpl fld="13" item="19"/>
          <tpl fld="2" item="1"/>
          <tpl fld="7" item="0"/>
          <tpl hier="51" item="4294967295"/>
        </tpls>
      </n>
      <n v="0.29361478514262751" in="2" bc="00B4F0FF" fc="00008000">
        <tpls c="5">
          <tpl fld="1" item="9"/>
          <tpl fld="13" item="19"/>
          <tpl fld="2" item="1"/>
          <tpl fld="7" item="0"/>
          <tpl hier="51" item="4294967295"/>
        </tpls>
      </n>
      <m in="0" fc="00404040">
        <tpls c="5">
          <tpl fld="9" item="1"/>
          <tpl fld="4" item="115"/>
          <tpl fld="2" item="1"/>
          <tpl fld="7" item="0"/>
          <tpl hier="51" item="4294967295"/>
        </tpls>
      </m>
      <n v="5486182.3700000001" in="0" bc="00B4F0FF" fc="00008000">
        <tpls c="5">
          <tpl fld="1" item="20"/>
          <tpl fld="4" item="115"/>
          <tpl fld="2" item="1"/>
          <tpl fld="7" item="0"/>
          <tpl hier="51" item="4294967295"/>
        </tpls>
      </n>
      <n v="0.33358509313447915" in="2" bc="00B4F0FF" fc="00008000">
        <tpls c="5">
          <tpl fld="1" item="8"/>
          <tpl fld="4" item="115"/>
          <tpl fld="2" item="1"/>
          <tpl fld="7" item="0"/>
          <tpl hier="51" item="4294967295"/>
        </tpls>
      </n>
      <m in="0" fc="00404040">
        <tpls c="5">
          <tpl fld="15" item="0"/>
          <tpl fld="4" item="115"/>
          <tpl fld="2" item="1"/>
          <tpl fld="7" item="1"/>
          <tpl hier="51" item="4294967295"/>
        </tpls>
      </m>
      <n v="7.009414804400016E-2" bc="00B4F0FF" fc="00008000">
        <tpls c="5">
          <tpl fld="1" item="26"/>
          <tpl fld="4" item="115"/>
          <tpl fld="2" item="1"/>
          <tpl fld="7" item="0"/>
          <tpl hier="51" item="4294967295"/>
        </tpls>
      </n>
      <n v="1.3981398783213033E-2" in="1" bc="00B4F0FF" fc="00008000">
        <tpls c="5">
          <tpl fld="1" item="24"/>
          <tpl fld="4" item="115"/>
          <tpl fld="2" item="1"/>
          <tpl fld="7" item="0"/>
          <tpl hier="51" item="4294967295"/>
        </tpls>
      </n>
      <m in="0" fc="00404040">
        <tpls c="5">
          <tpl fld="9" item="2"/>
          <tpl fld="4" item="115"/>
          <tpl fld="2" item="1"/>
          <tpl fld="7" item="0"/>
          <tpl hier="51" item="4294967295"/>
        </tpls>
      </m>
      <n v="47722016" in="0" bc="00B4F0FF" fc="00008000">
        <tpls c="5">
          <tpl fld="1" item="5"/>
          <tpl fld="4" item="116"/>
          <tpl fld="2" item="1"/>
          <tpl fld="7" item="0"/>
          <tpl hier="51" item="4294967295"/>
        </tpls>
      </n>
      <m in="0" fc="00404040">
        <tpls c="5">
          <tpl fld="9" item="2"/>
          <tpl fld="4" item="116"/>
          <tpl fld="2" item="1"/>
          <tpl fld="7" item="0"/>
          <tpl hier="51" item="4294967295"/>
        </tpls>
      </m>
      <n v="20000" in="0" fc="00008000">
        <tpls c="5">
          <tpl fld="9" item="0"/>
          <tpl fld="13" item="20"/>
          <tpl fld="2" item="1"/>
          <tpl fld="7" item="1"/>
          <tpl hier="51" item="4294967295"/>
        </tpls>
      </n>
      <n v="2005921" in="0" bc="00B4F0FF" fc="00008000">
        <tpls c="5">
          <tpl fld="1" item="13"/>
          <tpl fld="13" item="20"/>
          <tpl fld="2" item="1"/>
          <tpl fld="7" item="1"/>
          <tpl hier="51" item="4294967295"/>
        </tpls>
      </n>
      <n v="955000" in="0" fc="00008000">
        <tpls c="5">
          <tpl fld="15" item="0"/>
          <tpl fld="13" item="20"/>
          <tpl fld="2" item="1"/>
          <tpl fld="7" item="1"/>
          <tpl hier="51" item="4294967295"/>
        </tpls>
      </n>
      <n v="106501889" in="0" bc="00B4F0FF" fc="00008000">
        <tpls c="5">
          <tpl fld="1" item="5"/>
          <tpl fld="13" item="8"/>
          <tpl fld="2" item="1"/>
          <tpl fld="7" item="0"/>
          <tpl hier="51" item="4294967295"/>
        </tpls>
      </n>
      <n v="144270857" in="0" bc="00B4F0FF" fc="00008000">
        <tpls c="5">
          <tpl fld="1" item="5"/>
          <tpl fld="4" item="81"/>
          <tpl fld="2" item="1"/>
          <tpl fld="7" item="0"/>
          <tpl hier="51" item="4294967295"/>
        </tpls>
      </n>
      <n v="582891954" in="0" bc="00B4F0FF" fc="00008000">
        <tpls c="5">
          <tpl fld="1" item="5"/>
          <tpl fld="4" item="105"/>
          <tpl fld="2" item="1"/>
          <tpl fld="7" item="0"/>
          <tpl hier="51" item="4294967295"/>
        </tpls>
      </n>
      <n v="302708502" in="0" bc="00B4F0FF" fc="00008000">
        <tpls c="5">
          <tpl fld="1" item="5"/>
          <tpl fld="4" item="25"/>
          <tpl fld="2" item="1"/>
          <tpl fld="7" item="0"/>
          <tpl hier="51" item="4294967295"/>
        </tpls>
      </n>
      <n v="5849225704" in="0" bc="00B4F0FF" fc="00008000">
        <tpls c="5">
          <tpl fld="1" item="5"/>
          <tpl fld="2" item="1"/>
          <tpl fld="7" item="0"/>
          <tpl hier="51" item="4294967295"/>
          <tpl fld="10" item="0"/>
        </tpls>
      </n>
      <n v="47006222" in="0" bc="00B4F0FF" fc="00008000">
        <tpls c="5">
          <tpl fld="1" item="5"/>
          <tpl fld="4" item="10"/>
          <tpl fld="2" item="1"/>
          <tpl fld="7" item="0"/>
          <tpl hier="51" item="4294967295"/>
        </tpls>
      </n>
      <n v="3980987117.8299999" in="0" bc="00B4F0FF" fc="00008000">
        <tpls c="5">
          <tpl fld="1" item="5"/>
          <tpl fld="12" item="0"/>
          <tpl fld="2" item="1"/>
          <tpl fld="7" item="0"/>
          <tpl hier="51" item="4294967295"/>
        </tpls>
      </n>
      <n v="233689792" in="0" bc="00B4F0FF" fc="00008000">
        <tpls c="5">
          <tpl fld="1" item="5"/>
          <tpl fld="13" item="11"/>
          <tpl fld="2" item="1"/>
          <tpl fld="7" item="0"/>
          <tpl hier="51" item="4294967295"/>
        </tpls>
      </n>
      <n v="0.58631301134063907" in="0" bc="00B4F0FF" fc="00008000">
        <tpls c="5">
          <tpl fld="1" item="7"/>
          <tpl fld="4" item="117"/>
          <tpl fld="2" item="1"/>
          <tpl fld="7" item="0"/>
          <tpl hier="51" item="4294967295"/>
        </tpls>
      </n>
      <m bc="00B4F0FF" fc="00404040">
        <tpls c="5">
          <tpl fld="1" item="26"/>
          <tpl fld="4" item="120"/>
          <tpl fld="2" item="1"/>
          <tpl fld="7" item="0"/>
          <tpl hier="51" item="4294967295"/>
        </tpls>
      </m>
      <m in="0" fc="00404040">
        <tpls c="5">
          <tpl fld="9" item="0"/>
          <tpl fld="4" item="120"/>
          <tpl fld="2" item="1"/>
          <tpl fld="7" item="1"/>
          <tpl hier="51" item="4294967295"/>
        </tpls>
      </m>
      <m in="0" bc="00B4F0FF" fc="00404040">
        <tpls c="5">
          <tpl fld="1" item="13"/>
          <tpl fld="4" item="120"/>
          <tpl fld="2" item="1"/>
          <tpl fld="7" item="1"/>
          <tpl hier="51" item="4294967295"/>
        </tpls>
      </m>
      <m in="0" fc="00404040">
        <tpls c="5">
          <tpl fld="9" item="2"/>
          <tpl fld="4" item="121"/>
          <tpl fld="2" item="1"/>
          <tpl fld="7" item="0"/>
          <tpl hier="51" item="4294967295"/>
        </tpls>
      </m>
      <m in="0" fc="00404040">
        <tpls c="5">
          <tpl fld="9" item="0"/>
          <tpl fld="4" item="121"/>
          <tpl fld="2" item="1"/>
          <tpl fld="7" item="1"/>
          <tpl hier="51" item="4294967295"/>
        </tpls>
      </m>
      <n v="472988" in="0" bc="00B4F0FF" fc="00008000">
        <tpls c="5">
          <tpl fld="1" item="13"/>
          <tpl fld="4" item="121"/>
          <tpl fld="2" item="1"/>
          <tpl fld="7" item="1"/>
          <tpl hier="51" item="4294967295"/>
        </tpls>
      </n>
      <n v="34.883181999999998" in="3" bc="00B4F0FF" fc="00008000">
        <tpls c="6">
          <tpl fld="1" item="3"/>
          <tpl fld="4" item="121"/>
          <tpl fld="2" item="1"/>
          <tpl fld="23" item="0"/>
          <tpl fld="7" item="0"/>
          <tpl hier="51" item="4294967295"/>
        </tpls>
      </n>
      <n v="0.59804722078978956" in="2" bc="00B4F0FF" fc="00008000">
        <tpls c="5">
          <tpl fld="1" item="8"/>
          <tpl fld="4" item="121"/>
          <tpl fld="2" item="1"/>
          <tpl fld="7" item="0"/>
          <tpl hier="51" item="4294967295"/>
        </tpls>
      </n>
      <m in="0" fc="00404040">
        <tpls c="5">
          <tpl fld="15" item="0"/>
          <tpl fld="4" item="121"/>
          <tpl fld="2" item="1"/>
          <tpl fld="7" item="1"/>
          <tpl hier="51" item="4294967295"/>
        </tpls>
      </m>
      <n v="0" bc="00B4F0FF" fc="00404040">
        <tpls c="5">
          <tpl fld="1" item="26"/>
          <tpl fld="4" item="121"/>
          <tpl fld="2" item="1"/>
          <tpl fld="7" item="0"/>
          <tpl hier="51" item="4294967295"/>
        </tpls>
      </n>
      <n v="25032517" in="0" bc="00B4F0FF" fc="00008000">
        <tpls c="5">
          <tpl fld="1" item="5"/>
          <tpl fld="4" item="121"/>
          <tpl fld="2" item="1"/>
          <tpl fld="7" item="0"/>
          <tpl hier="51" item="4294967295"/>
        </tpls>
      </n>
      <n v="0.49262018313053096" in="2" bc="00B4F0FF" fc="00008000">
        <tpls c="5">
          <tpl fld="1" item="9"/>
          <tpl fld="4" item="122"/>
          <tpl fld="2" item="1"/>
          <tpl fld="7" item="0"/>
          <tpl hier="51" item="4294967295"/>
        </tpls>
      </n>
      <n v="0.49262018313053096" in="2" bc="00B4F0FF" fc="00008000">
        <tpls c="5">
          <tpl fld="1" item="8"/>
          <tpl fld="4" item="122"/>
          <tpl fld="2" item="1"/>
          <tpl fld="7" item="0"/>
          <tpl hier="51" item="4294967295"/>
        </tpls>
      </n>
      <n v="1.7232308248138102E-2" in="1" bc="00B4F0FF" fc="00008000">
        <tpls c="5">
          <tpl fld="1" item="24"/>
          <tpl fld="4" item="123"/>
          <tpl fld="2" item="1"/>
          <tpl fld="7" item="0"/>
          <tpl hier="51" item="4294967295"/>
        </tpls>
      </n>
      <m in="0" fc="00404040">
        <tpls c="5">
          <tpl fld="9" item="0"/>
          <tpl fld="4" item="123"/>
          <tpl fld="2" item="1"/>
          <tpl fld="7" item="1"/>
          <tpl hier="51" item="4294967295"/>
        </tpls>
      </m>
      <m in="0" fc="00404040">
        <tpls c="5">
          <tpl fld="9" item="2"/>
          <tpl fld="4" item="124"/>
          <tpl fld="2" item="1"/>
          <tpl fld="7" item="0"/>
          <tpl hier="51" item="4294967295"/>
        </tpls>
      </m>
      <n v="102.927852" in="3" bc="00B4F0FF" fc="00008000">
        <tpls c="6">
          <tpl fld="1" item="3"/>
          <tpl fld="4" item="124"/>
          <tpl fld="2" item="1"/>
          <tpl fld="23" item="0"/>
          <tpl fld="7" item="0"/>
          <tpl hier="51" item="4294967295"/>
        </tpls>
      </n>
      <n v="3.031280769270717E-2" bc="00B4F0FF" fc="00008000">
        <tpls c="5">
          <tpl fld="1" item="26"/>
          <tpl fld="4" item="125"/>
          <tpl fld="2" item="1"/>
          <tpl fld="7" item="0"/>
          <tpl hier="51" item="4294967295"/>
        </tpls>
      </n>
      <m in="0" fc="00404040">
        <tpls c="5">
          <tpl fld="9" item="1"/>
          <tpl fld="4" item="125"/>
          <tpl fld="2" item="1"/>
          <tpl fld="7" item="0"/>
          <tpl hier="51" item="4294967295"/>
        </tpls>
      </m>
      <n v="431870" in="0" bc="00B4F0FF" fc="00008000">
        <tpls c="5">
          <tpl fld="1" item="19"/>
          <tpl fld="4" item="125"/>
          <tpl fld="2" item="1"/>
          <tpl fld="7" item="1"/>
          <tpl hier="51" item="4294967295"/>
        </tpls>
      </n>
      <n v="74991061" in="0" bc="00B4F0FF" fc="00008000">
        <tpls c="5">
          <tpl fld="1" item="4"/>
          <tpl fld="4" item="125"/>
          <tpl fld="2" item="1"/>
          <tpl fld="7" item="1"/>
          <tpl hier="51" item="4294967295"/>
        </tpls>
      </n>
      <n v="0.48620774803736577" in="0" bc="00B4F0FF" fc="00008000">
        <tpls c="5">
          <tpl fld="1" item="7"/>
          <tpl fld="4" item="125"/>
          <tpl fld="2" item="1"/>
          <tpl fld="7" item="0"/>
          <tpl hier="51" item="4294967295"/>
        </tpls>
      </n>
      <n v="0.36345145101937726" in="2" bc="00B4F0FF" fc="00008000">
        <tpls c="5">
          <tpl fld="1" item="9"/>
          <tpl fld="4" item="125"/>
          <tpl fld="2" item="1"/>
          <tpl fld="7" item="0"/>
          <tpl hier="51" item="4294967295"/>
        </tpls>
      </n>
      <m in="0" fc="00404040">
        <tpls c="5">
          <tpl fld="9" item="0"/>
          <tpl fld="4" item="125"/>
          <tpl fld="2" item="1"/>
          <tpl fld="7" item="1"/>
          <tpl hier="51" item="4294967295"/>
        </tpls>
      </m>
      <n v="1351831634" in="0" bc="00B4F0FF" fc="00008000">
        <tpls c="5">
          <tpl fld="1" item="4"/>
          <tpl fld="2" item="1"/>
          <tpl fld="7" item="0"/>
          <tpl hier="51" item="4294967295"/>
          <tpl fld="10" item="1"/>
        </tpls>
      </n>
      <n v="174242992" in="0" bc="00B4F0FF" fc="00008000">
        <tpls c="5">
          <tpl fld="1" item="4"/>
          <tpl fld="4" item="84"/>
          <tpl fld="2" item="1"/>
          <tpl fld="7" item="0"/>
          <tpl hier="51" item="4294967295"/>
        </tpls>
      </n>
      <n v="2227353075" in="0" bc="00B4F0FF" fc="00008000">
        <tpls c="5">
          <tpl fld="1" item="4"/>
          <tpl fld="4" item="77"/>
          <tpl fld="2" item="1"/>
          <tpl fld="7" item="0"/>
          <tpl hier="51" item="4294967295"/>
        </tpls>
      </n>
      <n v="29326848" in="0" bc="00B4F0FF" fc="00008000">
        <tpls c="5">
          <tpl fld="1" item="4"/>
          <tpl fld="4" item="30"/>
          <tpl fld="2" item="1"/>
          <tpl fld="7" item="0"/>
          <tpl hier="51" item="4294967295"/>
        </tpls>
      </n>
      <n v="66257152" in="0" bc="00B4F0FF" fc="00008000">
        <tpls c="5">
          <tpl fld="1" item="4"/>
          <tpl fld="4" item="27"/>
          <tpl fld="2" item="1"/>
          <tpl fld="7" item="0"/>
          <tpl hier="51" item="4294967295"/>
        </tpls>
      </n>
      <n v="42786897" in="0" bc="00B4F0FF" fc="00008000">
        <tpls c="5">
          <tpl fld="1" item="4"/>
          <tpl fld="13" item="12"/>
          <tpl fld="2" item="1"/>
          <tpl fld="7" item="0"/>
          <tpl hier="51" item="4294967295"/>
        </tpls>
      </n>
      <n v="47358709" in="0" bc="00B4F0FF" fc="00008000">
        <tpls c="5">
          <tpl fld="1" item="4"/>
          <tpl fld="13" item="2"/>
          <tpl fld="2" item="1"/>
          <tpl fld="7" item="0"/>
          <tpl hier="51" item="4294967295"/>
        </tpls>
      </n>
      <n v="199398747" in="0" bc="00B4F0FF" fc="00008000">
        <tpls c="5">
          <tpl fld="1" item="4"/>
          <tpl fld="13" item="11"/>
          <tpl fld="2" item="1"/>
          <tpl fld="7" item="0"/>
          <tpl hier="51" item="4294967295"/>
        </tpls>
      </n>
      <n v="19347047492" in="0" bc="00B4F0FF" fc="00008000">
        <tpls c="5">
          <tpl fld="1" item="4"/>
          <tpl fld="5" item="2"/>
          <tpl fld="2" item="1"/>
          <tpl fld="7" item="0"/>
          <tpl hier="51" item="4294967295"/>
        </tpls>
      </n>
      <n v="23099896" in="0" bc="00B4F0FF" fc="00008000">
        <tpls c="5">
          <tpl fld="1" item="4"/>
          <tpl fld="4" item="111"/>
          <tpl fld="2" item="1"/>
          <tpl fld="7" item="0"/>
          <tpl hier="51" item="4294967295"/>
        </tpls>
      </n>
      <n v="98251860" in="0" bc="00B4F0FF" fc="00008000">
        <tpls c="5">
          <tpl fld="1" item="4"/>
          <tpl fld="4" item="38"/>
          <tpl fld="2" item="1"/>
          <tpl fld="7" item="0"/>
          <tpl hier="51" item="4294967295"/>
        </tpls>
      </n>
      <n v="13355875" in="0" bc="00B4F0FF" fc="00008000">
        <tpls c="5">
          <tpl fld="1" item="4"/>
          <tpl fld="4" item="55"/>
          <tpl fld="2" item="1"/>
          <tpl fld="7" item="0"/>
          <tpl hier="51" item="4294967295"/>
        </tpls>
      </n>
      <n v="153410656" in="0" bc="00B4F0FF" fc="00008000">
        <tpls c="5">
          <tpl fld="1" item="4"/>
          <tpl fld="4" item="81"/>
          <tpl fld="2" item="1"/>
          <tpl fld="7" item="0"/>
          <tpl hier="51" item="4294967295"/>
        </tpls>
      </n>
      <n v="61371980" in="0" bc="00B4F0FF" fc="00008000">
        <tpls c="5">
          <tpl fld="1" item="4"/>
          <tpl fld="13" item="10"/>
          <tpl fld="2" item="1"/>
          <tpl fld="7" item="0"/>
          <tpl hier="51" item="4294967295"/>
        </tpls>
      </n>
      <n v="81082110" in="0" bc="00B4F0FF" fc="00008000">
        <tpls c="5">
          <tpl fld="1" item="4"/>
          <tpl fld="4" item="50"/>
          <tpl fld="2" item="1"/>
          <tpl fld="7" item="0"/>
          <tpl hier="51" item="4294967295"/>
        </tpls>
      </n>
      <n v="6101755880" in="0" bc="00B4F0FF" fc="00008000">
        <tpls c="5">
          <tpl fld="1" item="4"/>
          <tpl fld="2" item="1"/>
          <tpl fld="7" item="0"/>
          <tpl hier="51" item="4294967295"/>
          <tpl fld="10" item="0"/>
        </tpls>
      </n>
      <n v="40644117" in="0" bc="00B4F0FF" fc="00008000">
        <tpls c="5">
          <tpl fld="1" item="4"/>
          <tpl fld="4" item="9"/>
          <tpl fld="2" item="1"/>
          <tpl fld="7" item="0"/>
          <tpl hier="51" item="4294967295"/>
        </tpls>
      </n>
      <n v="104154682" in="0" bc="00B4F0FF" fc="00008000">
        <tpls c="5">
          <tpl fld="1" item="4"/>
          <tpl fld="4" item="16"/>
          <tpl fld="2" item="1"/>
          <tpl fld="7" item="0"/>
          <tpl hier="51" item="4294967295"/>
        </tpls>
      </n>
      <n v="74144931" in="0" bc="00B4F0FF" fc="00008000">
        <tpls c="5">
          <tpl fld="1" item="4"/>
          <tpl fld="4" item="24"/>
          <tpl fld="2" item="1"/>
          <tpl fld="7" item="0"/>
          <tpl hier="51" item="4294967295"/>
        </tpls>
      </n>
      <n v="24467803" in="0" bc="00B4F0FF" fc="00008000">
        <tpls c="5">
          <tpl fld="1" item="4"/>
          <tpl fld="4" item="15"/>
          <tpl fld="2" item="1"/>
          <tpl fld="7" item="0"/>
          <tpl hier="51" item="4294967295"/>
        </tpls>
      </n>
      <n v="0.35659315444591094" in="2" bc="00B4F0FF" fc="00008000">
        <tpls c="5">
          <tpl fld="1" item="9"/>
          <tpl fld="4" item="126"/>
          <tpl fld="2" item="1"/>
          <tpl fld="7" item="0"/>
          <tpl hier="51" item="4294967295"/>
        </tpls>
      </n>
      <n v="0.33376169401250511" in="0" bc="00B4F0FF" fc="00008000">
        <tpls c="5">
          <tpl fld="1" item="7"/>
          <tpl fld="4" item="126"/>
          <tpl fld="2" item="1"/>
          <tpl fld="7" item="0"/>
          <tpl hier="51" item="4294967295"/>
        </tpls>
      </n>
      <n v="0.35659315444591094" in="2" bc="00B4F0FF" fc="00008000">
        <tpls c="5">
          <tpl fld="1" item="8"/>
          <tpl fld="4" item="126"/>
          <tpl fld="2" item="1"/>
          <tpl fld="7" item="0"/>
          <tpl hier="51" item="4294967295"/>
        </tpls>
      </n>
      <n v="475.41975400000001" in="3" bc="00B4F0FF" fc="00008000">
        <tpls c="6">
          <tpl fld="1" item="3"/>
          <tpl fld="4" item="126"/>
          <tpl fld="2" item="1"/>
          <tpl fld="23" item="0"/>
          <tpl fld="7" item="0"/>
          <tpl hier="51" item="4294967295"/>
        </tpls>
      </n>
      <n v="7.3562125039621333E-3" bc="00B4F0FF" fc="00008000">
        <tpls c="5">
          <tpl fld="1" item="26"/>
          <tpl fld="4" item="127"/>
          <tpl fld="2" item="1"/>
          <tpl fld="7" item="0"/>
          <tpl hier="51" item="4294967295"/>
        </tpls>
      </n>
      <n v="-22204" in="0" bc="00B4F0FF" fc="00000080">
        <tpls c="5">
          <tpl fld="1" item="19"/>
          <tpl fld="4" item="127"/>
          <tpl fld="2" item="1"/>
          <tpl fld="7" item="1"/>
          <tpl hier="51" item="4294967295"/>
        </tpls>
      </n>
      <n v="48979567" in="0" bc="00B4F0FF" fc="00008000">
        <tpls c="5">
          <tpl fld="1" item="4"/>
          <tpl fld="4" item="127"/>
          <tpl fld="2" item="1"/>
          <tpl fld="7" item="1"/>
          <tpl hier="51" item="4294967295"/>
        </tpls>
      </n>
      <m in="0" fc="00404040">
        <tpls c="5">
          <tpl fld="15" item="0"/>
          <tpl fld="4" item="127"/>
          <tpl fld="2" item="1"/>
          <tpl fld="7" item="1"/>
          <tpl hier="51" item="4294967295"/>
        </tpls>
      </m>
      <n v="0.68861851060062984" in="2" bc="00B4F0FF" fc="00008000">
        <tpls c="5">
          <tpl fld="1" item="8"/>
          <tpl fld="4" item="128"/>
          <tpl fld="2" item="1"/>
          <tpl fld="7" item="0"/>
          <tpl hier="51" item="4294967295"/>
        </tpls>
      </n>
      <n v="181.73528999999999" in="3" bc="00B4F0FF" fc="00008000">
        <tpls c="6">
          <tpl fld="1" item="3"/>
          <tpl fld="4" item="128"/>
          <tpl fld="2" item="1"/>
          <tpl fld="23" item="0"/>
          <tpl fld="7" item="0"/>
          <tpl hier="51" item="4294967295"/>
        </tpls>
      </n>
      <n v="71308" in="0" bc="00B4F0FF" fc="00008000">
        <tpls c="5">
          <tpl fld="1" item="19"/>
          <tpl fld="4" item="132"/>
          <tpl fld="2" item="1"/>
          <tpl fld="7" item="1"/>
          <tpl hier="51" item="4294967295"/>
        </tpls>
      </n>
      <n v="29186511" in="0" bc="00B4F0FF" fc="00008000">
        <tpls c="5">
          <tpl fld="1" item="4"/>
          <tpl fld="4" item="132"/>
          <tpl fld="2" item="1"/>
          <tpl fld="7" item="1"/>
          <tpl hier="51" item="4294967295"/>
        </tpls>
      </n>
      <n v="0.7178659544342294" in="2" bc="00B4F0FF" fc="00008000">
        <tpls c="5">
          <tpl fld="1" item="9"/>
          <tpl fld="4" item="132"/>
          <tpl fld="2" item="1"/>
          <tpl fld="7" item="0"/>
          <tpl hier="51" item="4294967295"/>
        </tpls>
      </n>
      <n v="0.7178659544342294" in="2" bc="00B4F0FF" fc="00008000">
        <tpls c="5">
          <tpl fld="1" item="8"/>
          <tpl fld="4" item="132"/>
          <tpl fld="2" item="1"/>
          <tpl fld="7" item="0"/>
          <tpl hier="51" item="4294967295"/>
        </tpls>
      </n>
      <m in="0" fc="00404040">
        <tpls c="5">
          <tpl fld="15" item="0"/>
          <tpl fld="4" item="132"/>
          <tpl fld="2" item="1"/>
          <tpl fld="7" item="1"/>
          <tpl hier="51" item="4294967295"/>
        </tpls>
      </m>
      <m in="0" fc="00404040">
        <tpls c="5">
          <tpl fld="9" item="2"/>
          <tpl fld="4" item="132"/>
          <tpl fld="2" item="1"/>
          <tpl fld="7" item="0"/>
          <tpl hier="51" item="4294967295"/>
        </tpls>
      </m>
      <m in="0" fc="00404040">
        <tpls c="5">
          <tpl fld="9" item="2"/>
          <tpl fld="4" item="133"/>
          <tpl fld="2" item="1"/>
          <tpl fld="7" item="0"/>
          <tpl hier="51" item="4294967295"/>
        </tpls>
      </m>
      <n v="28409057.41" in="0" bc="00B4F0FF" fc="00008000">
        <tpls c="5">
          <tpl fld="1" item="20"/>
          <tpl fld="4" item="133"/>
          <tpl fld="2" item="1"/>
          <tpl fld="7" item="0"/>
          <tpl hier="51" item="4294967295"/>
        </tpls>
      </n>
      <n v="0.62907042755464315" in="2" bc="00B4F0FF" fc="00008000">
        <tpls c="5">
          <tpl fld="1" item="8"/>
          <tpl fld="4" item="133"/>
          <tpl fld="2" item="1"/>
          <tpl fld="7" item="0"/>
          <tpl hier="51" item="4294967295"/>
        </tpls>
      </n>
      <m in="0" fc="00404040">
        <tpls c="5">
          <tpl fld="9" item="1"/>
          <tpl fld="4" item="133"/>
          <tpl fld="2" item="1"/>
          <tpl fld="7" item="0"/>
          <tpl hier="51" item="4294967295"/>
        </tpls>
      </m>
      <n v="2.2368574939377977E-2" in="1" bc="00B4F0FF" fc="00008000">
        <tpls c="5">
          <tpl fld="1" item="24"/>
          <tpl fld="4" item="133"/>
          <tpl fld="2" item="1"/>
          <tpl fld="7" item="0"/>
          <tpl hier="51" item="4294967295"/>
        </tpls>
      </n>
      <n v="0.47156555603769662" in="2" bc="00B4F0FF" fc="00008000">
        <tpls c="5">
          <tpl fld="1" item="9"/>
          <tpl fld="4" item="134"/>
          <tpl fld="2" item="1"/>
          <tpl fld="7" item="0"/>
          <tpl hier="51" item="4294967295"/>
        </tpls>
      </n>
      <m in="0" fc="00404040">
        <tpls c="5">
          <tpl fld="15" item="0"/>
          <tpl fld="4" item="134"/>
          <tpl fld="2" item="1"/>
          <tpl fld="7" item="1"/>
          <tpl hier="51" item="4294967295"/>
        </tpls>
      </m>
      <n v="847224" in="0" bc="00B4F0FF" fc="00008000">
        <tpls c="5">
          <tpl fld="1" item="13"/>
          <tpl fld="4" item="134"/>
          <tpl fld="2" item="1"/>
          <tpl fld="7" item="1"/>
          <tpl hier="51" item="4294967295"/>
        </tpls>
      </n>
      <m in="0" fc="00404040">
        <tpls c="5">
          <tpl fld="9" item="2"/>
          <tpl fld="4" item="134"/>
          <tpl fld="2" item="1"/>
          <tpl fld="7" item="0"/>
          <tpl hier="51" item="4294967295"/>
        </tpls>
      </m>
      <n v="7758276.4299999997" in="0" bc="00B4F0FF" fc="00008000">
        <tpls c="5">
          <tpl fld="1" item="20"/>
          <tpl fld="4" item="134"/>
          <tpl fld="2" item="1"/>
          <tpl fld="7" item="0"/>
          <tpl hier="51" item="4294967295"/>
        </tpls>
      </n>
      <n v="54.481501000000002" in="3" bc="00B4F0FF" fc="00008000">
        <tpls c="6">
          <tpl fld="1" item="3"/>
          <tpl fld="4" item="134"/>
          <tpl fld="2" item="1"/>
          <tpl fld="23" item="0"/>
          <tpl fld="7" item="0"/>
          <tpl hier="51" item="4294967295"/>
        </tpls>
      </n>
      <n v="1.5504198126526102E-2" bc="00B4F0FF" fc="00008000">
        <tpls c="5">
          <tpl fld="1" item="26"/>
          <tpl fld="4" item="134"/>
          <tpl fld="2" item="1"/>
          <tpl fld="7" item="0"/>
          <tpl hier="51" item="4294967295"/>
        </tpls>
      </n>
      <n v="0.38017211787613953" in="0" bc="00B4F0FF" fc="00008000">
        <tpls c="5">
          <tpl fld="1" item="7"/>
          <tpl fld="4" item="134"/>
          <tpl fld="2" item="1"/>
          <tpl fld="7" item="0"/>
          <tpl hier="51" item="4294967295"/>
        </tpls>
      </n>
      <m in="0" fc="00404040">
        <tpls c="5">
          <tpl fld="9" item="1"/>
          <tpl fld="4" item="134"/>
          <tpl fld="2" item="1"/>
          <tpl fld="7" item="0"/>
          <tpl hier="51" item="4294967295"/>
        </tpls>
      </m>
      <n v="121.94496599999999" in="3" bc="00B4F0FF" fc="00008000">
        <tpls c="6">
          <tpl fld="1" item="3"/>
          <tpl fld="13" item="23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13" item="23"/>
          <tpl fld="2" item="1"/>
          <tpl fld="7" item="0"/>
          <tpl hier="51" item="4294967295"/>
        </tpls>
      </m>
      <n v="7810791" in="0" bc="00B4F0FF" fc="00008000">
        <tpls c="5">
          <tpl fld="1" item="20"/>
          <tpl fld="13" item="23"/>
          <tpl fld="2" item="1"/>
          <tpl fld="7" item="0"/>
          <tpl hier="51" item="4294967295"/>
        </tpls>
      </n>
      <n v="3.9856277555601113E-3" in="1" bc="00B4F0FF" fc="00008000">
        <tpls c="5">
          <tpl fld="1" item="24"/>
          <tpl fld="13" item="23"/>
          <tpl fld="2" item="1"/>
          <tpl fld="7" item="0"/>
          <tpl hier="51" item="4294967295"/>
        </tpls>
      </n>
      <m in="0" fc="00404040">
        <tpls c="5">
          <tpl fld="9" item="1"/>
          <tpl fld="13" item="23"/>
          <tpl fld="2" item="1"/>
          <tpl fld="7" item="0"/>
          <tpl hier="51" item="4294967295"/>
        </tpls>
      </m>
      <n v="1.1961948103316916E-2" bc="00B4F0FF" fc="00008000">
        <tpls c="5">
          <tpl fld="1" item="26"/>
          <tpl fld="13" item="23"/>
          <tpl fld="2" item="1"/>
          <tpl fld="7" item="0"/>
          <tpl hier="51" item="4294967295"/>
        </tpls>
      </n>
      <n v="0.11783965925974282" in="2" bc="00B4F0FF" fc="00008000">
        <tpls c="5">
          <tpl fld="1" item="8"/>
          <tpl fld="13" item="23"/>
          <tpl fld="2" item="1"/>
          <tpl fld="7" item="0"/>
          <tpl hier="51" item="4294967295"/>
        </tpls>
      </n>
      <n v="0.21593125504096727" bc="00B4F0FF" fc="00008000">
        <tpls c="5">
          <tpl fld="1" item="27"/>
          <tpl fld="4" item="78"/>
          <tpl fld="2" item="1"/>
          <tpl fld="7" item="0"/>
          <tpl hier="51" item="4294967295"/>
        </tpls>
      </n>
      <n v="7.8247424769460339E-2" bc="00B4F0FF" fc="00008000">
        <tpls c="5">
          <tpl fld="1" item="27"/>
          <tpl fld="13" item="21"/>
          <tpl fld="2" item="1"/>
          <tpl fld="7" item="0"/>
          <tpl hier="51" item="4294967295"/>
        </tpls>
      </n>
      <n v="0.12564644857869059" bc="00B4F0FF" fc="00008000">
        <tpls c="5">
          <tpl fld="1" item="27"/>
          <tpl fld="4" item="3"/>
          <tpl fld="2" item="1"/>
          <tpl fld="7" item="0"/>
          <tpl hier="51" item="4294967295"/>
        </tpls>
      </n>
      <n v="6.7995912381222171E-2" bc="00B4F0FF" fc="00008000">
        <tpls c="5">
          <tpl fld="1" item="27"/>
          <tpl fld="8" item="3"/>
          <tpl fld="2" item="1"/>
          <tpl fld="7" item="0"/>
          <tpl hier="51" item="4294967295"/>
        </tpls>
      </n>
      <n v="0.17142577714386459" bc="00B4F0FF" fc="00008000">
        <tpls c="5">
          <tpl fld="1" item="27"/>
          <tpl fld="4" item="52"/>
          <tpl fld="2" item="1"/>
          <tpl fld="7" item="0"/>
          <tpl hier="51" item="4294967295"/>
        </tpls>
      </n>
      <n v="0.23771988923080903" in="2" bc="00B4F0FF" fc="00008000">
        <tpls c="5">
          <tpl fld="1" item="9"/>
          <tpl fld="4" item="139"/>
          <tpl fld="2" item="1"/>
          <tpl fld="7" item="0"/>
          <tpl hier="51" item="4294967295"/>
        </tpls>
      </n>
      <n v="0.23771988923080903" in="2" bc="00B4F0FF" fc="00008000">
        <tpls c="5">
          <tpl fld="1" item="8"/>
          <tpl fld="4" item="139"/>
          <tpl fld="2" item="1"/>
          <tpl fld="7" item="0"/>
          <tpl hier="51" item="4294967295"/>
        </tpls>
      </n>
      <n v="348.223682" in="3" bc="00B4F0FF" fc="00008000">
        <tpls c="6">
          <tpl fld="1" item="3"/>
          <tpl fld="4" item="139"/>
          <tpl fld="2" item="1"/>
          <tpl fld="23" item="0"/>
          <tpl fld="7" item="0"/>
          <tpl hier="51" item="4294967295"/>
        </tpls>
      </n>
      <n v="1.5027132916839919E-2" in="1" bc="00B4F0FF" fc="00008000">
        <tpls c="5">
          <tpl fld="1" item="24"/>
          <tpl fld="4" item="139"/>
          <tpl fld="2" item="1"/>
          <tpl fld="7" item="0"/>
          <tpl hier="51" item="4294967295"/>
        </tpls>
      </n>
      <n v="7.6604382413725256E-3" bc="00B4F0FF" fc="00008000">
        <tpls c="5">
          <tpl fld="1" item="26"/>
          <tpl fld="4" item="139"/>
          <tpl fld="2" item="1"/>
          <tpl fld="7" item="0"/>
          <tpl hier="51" item="4294967295"/>
        </tpls>
      </n>
      <n v="0.38819721623623782" in="0" bc="00B4F0FF" fc="00008000">
        <tpls c="5">
          <tpl fld="1" item="7"/>
          <tpl fld="4" item="139"/>
          <tpl fld="2" item="1"/>
          <tpl fld="7" item="0"/>
          <tpl hier="51" item="4294967295"/>
        </tpls>
      </n>
      <m in="0" fc="00404040">
        <tpls c="5">
          <tpl fld="9" item="0"/>
          <tpl fld="4" item="139"/>
          <tpl fld="2" item="1"/>
          <tpl fld="7" item="1"/>
          <tpl hier="51" item="4294967295"/>
        </tpls>
      </m>
      <n v="4328921" in="0" bc="00B4F0FF" fc="00008000">
        <tpls c="5">
          <tpl fld="1" item="13"/>
          <tpl fld="4" item="139"/>
          <tpl fld="2" item="1"/>
          <tpl fld="7" item="1"/>
          <tpl hier="51" item="4294967295"/>
        </tpls>
      </n>
      <n v="239325" in="0" bc="00B4F0FF" fc="00008000">
        <tpls c="5">
          <tpl fld="1" item="19"/>
          <tpl fld="4" item="139"/>
          <tpl fld="2" item="1"/>
          <tpl fld="7" item="1"/>
          <tpl hier="51" item="4294967295"/>
        </tpls>
      </n>
      <n v="304971968" in="0" bc="00B4F0FF" fc="00008000">
        <tpls c="5">
          <tpl fld="1" item="4"/>
          <tpl fld="4" item="139"/>
          <tpl fld="2" item="1"/>
          <tpl fld="7" item="1"/>
          <tpl hier="51" item="4294967295"/>
        </tpls>
      </n>
      <m in="0" fc="00404040">
        <tpls c="5">
          <tpl fld="9" item="1"/>
          <tpl fld="4" item="139"/>
          <tpl fld="2" item="1"/>
          <tpl fld="7" item="0"/>
          <tpl hier="51" item="4294967295"/>
        </tpls>
      </m>
      <n v="41974" in="0" bc="00B4F0FF" fc="00008000">
        <tpls c="5">
          <tpl fld="1" item="19"/>
          <tpl fld="4" item="140"/>
          <tpl fld="2" item="1"/>
          <tpl fld="7" item="1"/>
          <tpl hier="51" item="4294967295"/>
        </tpls>
      </n>
      <n v="45078083" in="0" bc="00B4F0FF" fc="00008000">
        <tpls c="5">
          <tpl fld="1" item="4"/>
          <tpl fld="4" item="140"/>
          <tpl fld="2" item="1"/>
          <tpl fld="7" item="1"/>
          <tpl hier="51" item="4294967295"/>
        </tpls>
      </n>
      <m in="0" fc="00404040">
        <tpls c="5">
          <tpl fld="9" item="0"/>
          <tpl fld="4" item="140"/>
          <tpl fld="2" item="1"/>
          <tpl fld="7" item="1"/>
          <tpl hier="51" item="4294967295"/>
        </tpls>
      </m>
      <n v="1.8650571861229957E-2" in="1" bc="00B4F0FF" fc="00008000">
        <tpls c="5">
          <tpl fld="1" item="24"/>
          <tpl fld="4" item="140"/>
          <tpl fld="2" item="1"/>
          <tpl fld="7" item="0"/>
          <tpl hier="51" item="4294967295"/>
        </tpls>
      </n>
      <n v="5.2437592832241607E-2" bc="00B4F0FF" fc="00008000">
        <tpls c="5">
          <tpl fld="1" item="26"/>
          <tpl fld="4" item="140"/>
          <tpl fld="2" item="1"/>
          <tpl fld="7" item="0"/>
          <tpl hier="51" item="4294967295"/>
        </tpls>
      </n>
      <n v="0.14594453526459078" in="2" bc="00B4F0FF" fc="00008000">
        <tpls c="5">
          <tpl fld="1" item="8"/>
          <tpl fld="13" item="4"/>
          <tpl fld="2" item="1"/>
          <tpl fld="7" item="0"/>
          <tpl hier="51" item="4294967295"/>
        </tpls>
      </n>
      <n v="0.53210085629928772" in="2" bc="00B4F0FF" fc="00008000">
        <tpls c="5">
          <tpl fld="1" item="8"/>
          <tpl fld="4" item="124"/>
          <tpl fld="2" item="1"/>
          <tpl fld="7" item="0"/>
          <tpl hier="51" item="4294967295"/>
        </tpls>
      </n>
      <n v="0.57186908637317391" in="2" bc="00B4F0FF" fc="00008000">
        <tpls c="5">
          <tpl fld="1" item="8"/>
          <tpl fld="4" item="41"/>
          <tpl fld="2" item="1"/>
          <tpl fld="7" item="0"/>
          <tpl hier="51" item="4294967295"/>
        </tpls>
      </n>
      <n v="0.30424227675507354" in="2" bc="00B4F0FF" fc="00008000">
        <tpls c="5">
          <tpl fld="1" item="8"/>
          <tpl fld="13" item="2"/>
          <tpl fld="2" item="1"/>
          <tpl fld="7" item="0"/>
          <tpl hier="51" item="4294967295"/>
        </tpls>
      </n>
      <n v="0.20716342154586415" in="2" bc="00B4F0FF" fc="00008000">
        <tpls c="5">
          <tpl fld="1" item="8"/>
          <tpl fld="6" item="12"/>
          <tpl fld="2" item="1"/>
          <tpl fld="7" item="0"/>
          <tpl hier="51" item="4294967295"/>
        </tpls>
      </n>
      <n v="0.18030359167943275" in="2" bc="00B4F0FF" fc="00008000">
        <tpls c="5">
          <tpl fld="1" item="8"/>
          <tpl fld="4" item="76"/>
          <tpl fld="2" item="1"/>
          <tpl fld="7" item="0"/>
          <tpl hier="51" item="4294967295"/>
        </tpls>
      </n>
      <n v="0.2006368825642928" in="2" bc="00B4F0FF" fc="00008000">
        <tpls c="5">
          <tpl fld="1" item="8"/>
          <tpl fld="13" item="20"/>
          <tpl fld="2" item="1"/>
          <tpl fld="7" item="0"/>
          <tpl hier="51" item="4294967295"/>
        </tpls>
      </n>
      <n v="0.38091168536814857" in="2" bc="00B4F0FF" fc="00008000">
        <tpls c="5">
          <tpl fld="1" item="8"/>
          <tpl fld="4" item="120"/>
          <tpl fld="2" item="1"/>
          <tpl fld="7" item="0"/>
          <tpl hier="51" item="4294967295"/>
        </tpls>
      </n>
      <n v="0.13912421002571845" in="2" bc="00B4F0FF" fc="00008000">
        <tpls c="5">
          <tpl fld="1" item="8"/>
          <tpl fld="6" item="3"/>
          <tpl fld="2" item="1"/>
          <tpl fld="7" item="0"/>
          <tpl hier="51" item="4294967295"/>
        </tpls>
      </n>
      <n v="0.17954159202733619" in="2" bc="00B4F0FF" fc="00008000">
        <tpls c="5">
          <tpl fld="1" item="8"/>
          <tpl fld="6" item="20"/>
          <tpl fld="2" item="1"/>
          <tpl fld="7" item="0"/>
          <tpl hier="51" item="4294967295"/>
        </tpls>
      </n>
      <n v="0.43255480398875507" in="2" bc="00B4F0FF" fc="00008000">
        <tpls c="5">
          <tpl fld="1" item="8"/>
          <tpl fld="4" item="65"/>
          <tpl fld="2" item="1"/>
          <tpl fld="7" item="0"/>
          <tpl hier="51" item="4294967295"/>
        </tpls>
      </n>
      <n v="0.41253798638403388" in="2" bc="00B4F0FF" fc="00008000">
        <tpls c="5">
          <tpl fld="1" item="8"/>
          <tpl fld="4" item="30"/>
          <tpl fld="2" item="1"/>
          <tpl fld="7" item="0"/>
          <tpl hier="51" item="4294967295"/>
        </tpls>
      </n>
      <n v="0.22444255307557637" in="2" bc="00B4F0FF" fc="00008000">
        <tpls c="5">
          <tpl fld="1" item="8"/>
          <tpl fld="12" item="0"/>
          <tpl fld="2" item="1"/>
          <tpl fld="7" item="0"/>
          <tpl hier="51" item="4294967295"/>
        </tpls>
      </n>
      <n v="0.14384260438264898" in="2" bc="00B4F0FF" fc="00008000">
        <tpls c="5">
          <tpl fld="1" item="8"/>
          <tpl fld="6" item="5"/>
          <tpl fld="2" item="1"/>
          <tpl fld="7" item="0"/>
          <tpl hier="51" item="4294967295"/>
        </tpls>
      </n>
      <n v="0.52847950554834999" in="2" bc="00B4F0FF" fc="00008000">
        <tpls c="5">
          <tpl fld="1" item="8"/>
          <tpl fld="4" item="53"/>
          <tpl fld="2" item="1"/>
          <tpl fld="7" item="0"/>
          <tpl hier="51" item="4294967295"/>
        </tpls>
      </n>
      <n v="0.50151569561444387" in="2" bc="00B4F0FF" fc="00008000">
        <tpls c="5">
          <tpl fld="1" item="8"/>
          <tpl fld="4" item="60"/>
          <tpl fld="2" item="1"/>
          <tpl fld="7" item="0"/>
          <tpl hier="51" item="4294967295"/>
        </tpls>
      </n>
      <n v="0.42731439203221561" in="2" bc="00B4F0FF" fc="00008000">
        <tpls c="5">
          <tpl fld="1" item="8"/>
          <tpl fld="4" item="103"/>
          <tpl fld="2" item="1"/>
          <tpl fld="7" item="0"/>
          <tpl hier="51" item="4294967295"/>
        </tpls>
      </n>
      <n v="0.51913834869577702" in="2" bc="00B4F0FF" fc="00008000">
        <tpls c="5">
          <tpl fld="1" item="8"/>
          <tpl fld="4" item="51"/>
          <tpl fld="2" item="1"/>
          <tpl fld="7" item="0"/>
          <tpl hier="51" item="4294967295"/>
        </tpls>
      </n>
      <n v="0.33018099323339539" in="2" bc="00B4F0FF" fc="00008000">
        <tpls c="5">
          <tpl fld="1" item="8"/>
          <tpl fld="4" item="67"/>
          <tpl fld="2" item="1"/>
          <tpl fld="7" item="0"/>
          <tpl hier="51" item="4294967295"/>
        </tpls>
      </n>
      <n v="0.30151955653595841" in="2" bc="00B4F0FF" fc="00008000">
        <tpls c="5">
          <tpl fld="1" item="8"/>
          <tpl fld="5" item="2"/>
          <tpl fld="2" item="1"/>
          <tpl fld="7" item="0"/>
          <tpl hier="51" item="4294967295"/>
        </tpls>
      </n>
      <n v="0.20482350330077095" in="2" bc="00B4F0FF" fc="00008000">
        <tpls c="5">
          <tpl fld="1" item="8"/>
          <tpl fld="13" item="16"/>
          <tpl fld="2" item="1"/>
          <tpl fld="7" item="0"/>
          <tpl hier="51" item="4294967295"/>
        </tpls>
      </n>
      <n v="0.58385127106425772" in="2" bc="00B4F0FF" fc="00008000">
        <tpls c="5">
          <tpl fld="1" item="8"/>
          <tpl fld="4" item="45"/>
          <tpl fld="2" item="1"/>
          <tpl fld="7" item="0"/>
          <tpl hier="51" item="4294967295"/>
        </tpls>
      </n>
      <n v="0.48054191309666466" in="2" bc="00B4F0FF" fc="00008000">
        <tpls c="5">
          <tpl fld="1" item="8"/>
          <tpl fld="4" item="8"/>
          <tpl fld="2" item="1"/>
          <tpl fld="7" item="0"/>
          <tpl hier="51" item="4294967295"/>
        </tpls>
      </n>
      <n v="0.66726933199944716" in="2" bc="00B4F0FF" fc="00008000">
        <tpls c="5">
          <tpl fld="1" item="8"/>
          <tpl fld="4" item="34"/>
          <tpl fld="2" item="1"/>
          <tpl fld="7" item="0"/>
          <tpl hier="51" item="4294967295"/>
        </tpls>
      </n>
      <n v="0.44540485575153105" in="2" bc="00B4F0FF" fc="00008000">
        <tpls c="5">
          <tpl fld="1" item="8"/>
          <tpl fld="4" item="95"/>
          <tpl fld="2" item="1"/>
          <tpl fld="7" item="0"/>
          <tpl hier="51" item="4294967295"/>
        </tpls>
      </n>
      <n v="0.50452628498081742" in="2" bc="00B4F0FF" fc="00008000">
        <tpls c="5">
          <tpl fld="1" item="8"/>
          <tpl fld="4" item="46"/>
          <tpl fld="2" item="1"/>
          <tpl fld="7" item="0"/>
          <tpl hier="51" item="4294967295"/>
        </tpls>
      </n>
      <n v="0.64071735738045377" in="2" bc="00B4F0FF" fc="00008000">
        <tpls c="5">
          <tpl fld="1" item="8"/>
          <tpl fld="4" item="59"/>
          <tpl fld="2" item="1"/>
          <tpl fld="7" item="0"/>
          <tpl hier="51" item="4294967295"/>
        </tpls>
      </n>
      <n v="0.39626557747378166" in="2" bc="00B4F0FF" fc="00008000">
        <tpls c="5">
          <tpl fld="1" item="8"/>
          <tpl fld="4" item="48"/>
          <tpl fld="2" item="1"/>
          <tpl fld="7" item="0"/>
          <tpl hier="51" item="4294967295"/>
        </tpls>
      </n>
      <n v="0.47680067400353843" in="2" bc="00B4F0FF" fc="00008000">
        <tpls c="5">
          <tpl fld="1" item="8"/>
          <tpl fld="4" item="96"/>
          <tpl fld="2" item="1"/>
          <tpl fld="7" item="0"/>
          <tpl hier="51" item="4294967295"/>
        </tpls>
      </n>
      <n v="0.33958045992824637" in="2" bc="00B4F0FF" fc="00008000">
        <tpls c="5">
          <tpl fld="1" item="8"/>
          <tpl fld="4" item="10"/>
          <tpl fld="2" item="1"/>
          <tpl fld="7" item="0"/>
          <tpl hier="51" item="4294967295"/>
        </tpls>
      </n>
      <n v="0.58164672703116993" in="2" bc="00B4F0FF" fc="00008000">
        <tpls c="5">
          <tpl fld="1" item="8"/>
          <tpl fld="4" item="86"/>
          <tpl fld="2" item="1"/>
          <tpl fld="7" item="0"/>
          <tpl hier="51" item="4294967295"/>
        </tpls>
      </n>
      <n v="0.40170987271445963" in="2" bc="00B4F0FF" fc="00008000">
        <tpls c="5">
          <tpl fld="1" item="8"/>
          <tpl fld="4" item="32"/>
          <tpl fld="2" item="1"/>
          <tpl fld="7" item="0"/>
          <tpl hier="51" item="4294967295"/>
        </tpls>
      </n>
      <n v="0.35476894850977514" in="2" bc="00B4F0FF" fc="00008000">
        <tpls c="5">
          <tpl fld="1" item="8"/>
          <tpl fld="4" item="29"/>
          <tpl fld="2" item="1"/>
          <tpl fld="7" item="0"/>
          <tpl hier="51" item="4294967295"/>
        </tpls>
      </n>
      <n v="0.67662315936762696" in="2" bc="00B4F0FF" fc="00008000">
        <tpls c="5">
          <tpl fld="1" item="8"/>
          <tpl fld="4" item="28"/>
          <tpl fld="2" item="1"/>
          <tpl fld="7" item="0"/>
          <tpl hier="51" item="4294967295"/>
        </tpls>
      </n>
      <n v="0.44580218816954509" in="2" bc="00B4F0FF" fc="00008000">
        <tpls c="5">
          <tpl fld="1" item="8"/>
          <tpl fld="4" item="7"/>
          <tpl fld="2" item="1"/>
          <tpl fld="7" item="0"/>
          <tpl hier="51" item="4294967295"/>
        </tpls>
      </n>
      <n v="0.27550024025462172" in="2" bc="00B4F0FF" fc="00008000">
        <tpls c="5">
          <tpl fld="1" item="8"/>
          <tpl fld="6" item="0"/>
          <tpl fld="2" item="1"/>
          <tpl fld="7" item="0"/>
          <tpl hier="51" item="4294967295"/>
        </tpls>
      </n>
      <n v="0.26804117505798769" in="2" bc="00B4F0FF" fc="00008000">
        <tpls c="5">
          <tpl fld="1" item="8"/>
          <tpl fld="4" item="77"/>
          <tpl fld="2" item="1"/>
          <tpl fld="7" item="0"/>
          <tpl hier="51" item="4294967295"/>
        </tpls>
      </n>
      <n v="0.20110356674572835" in="2" bc="00B4F0FF" fc="00008000">
        <tpls c="5">
          <tpl fld="1" item="8"/>
          <tpl fld="13" item="1"/>
          <tpl fld="2" item="1"/>
          <tpl fld="7" item="0"/>
          <tpl hier="51" item="4294967295"/>
        </tpls>
      </n>
      <n v="0.44812904540858661" in="2" bc="00B4F0FF" fc="00008000">
        <tpls c="5">
          <tpl fld="1" item="8"/>
          <tpl fld="4" item="9"/>
          <tpl fld="2" item="1"/>
          <tpl fld="7" item="0"/>
          <tpl hier="51" item="4294967295"/>
        </tpls>
      </n>
      <n v="0.17511369987382466" in="2" bc="00B4F0FF" fc="00008000">
        <tpls c="5">
          <tpl fld="1" item="8"/>
          <tpl fld="5" item="1"/>
          <tpl fld="2" item="1"/>
          <tpl fld="7" item="0"/>
          <tpl hier="51" item="4294967295"/>
        </tpls>
      </n>
      <n v="-340" in="0" bc="00B4F0FF" fc="00000080">
        <tpls c="5">
          <tpl fld="1" item="19"/>
          <tpl fld="4" item="141"/>
          <tpl fld="2" item="1"/>
          <tpl fld="7" item="1"/>
          <tpl hier="51" item="4294967295"/>
        </tpls>
      </n>
      <n v="53317311" in="0" bc="00B4F0FF" fc="00008000">
        <tpls c="5">
          <tpl fld="1" item="4"/>
          <tpl fld="4" item="141"/>
          <tpl fld="2" item="1"/>
          <tpl fld="7" item="1"/>
          <tpl hier="51" item="4294967295"/>
        </tpls>
      </n>
      <n v="0.62801425671854161" in="2" bc="00B4F0FF" fc="00008000">
        <tpls c="5">
          <tpl fld="1" item="8"/>
          <tpl fld="4" item="141"/>
          <tpl fld="2" item="1"/>
          <tpl fld="7" item="0"/>
          <tpl hier="51" item="4294967295"/>
        </tpls>
      </n>
      <n v="1.415437995699842E-2" bc="00B4F0FF" fc="00008000">
        <tpls c="5">
          <tpl fld="1" item="26"/>
          <tpl fld="4" item="141"/>
          <tpl fld="2" item="1"/>
          <tpl fld="7" item="0"/>
          <tpl hier="51" item="4294967295"/>
        </tpls>
      </n>
      <n v="68.452601999999999" in="3" bc="00B4F0FF" fc="00008000">
        <tpls c="6">
          <tpl fld="1" item="3"/>
          <tpl fld="4" item="141"/>
          <tpl fld="2" item="1"/>
          <tpl fld="23" item="0"/>
          <tpl fld="7" item="0"/>
          <tpl hier="51" item="4294967295"/>
        </tpls>
      </n>
      <n v="0.62801425671854161" in="2" bc="00B4F0FF" fc="00008000">
        <tpls c="5">
          <tpl fld="1" item="9"/>
          <tpl fld="4" item="141"/>
          <tpl fld="2" item="1"/>
          <tpl fld="7" item="0"/>
          <tpl hier="51" item="4294967295"/>
        </tpls>
      </n>
      <m in="0" fc="00404040">
        <tpls c="5">
          <tpl fld="15" item="0"/>
          <tpl fld="4" item="141"/>
          <tpl fld="2" item="1"/>
          <tpl fld="7" item="1"/>
          <tpl hier="51" item="4294967295"/>
        </tpls>
      </m>
      <n v="55000" in="0" fc="00008000">
        <tpls c="5">
          <tpl fld="9" item="1"/>
          <tpl fld="13" item="25"/>
          <tpl fld="2" item="1"/>
          <tpl fld="7" item="0"/>
          <tpl hier="51" item="4294967295"/>
        </tpls>
      </n>
      <n v="3.1585712974015245E-2" bc="00B4F0FF" fc="00008000">
        <tpls c="5">
          <tpl fld="1" item="22"/>
          <tpl fld="13" item="25"/>
          <tpl fld="2" item="1"/>
          <tpl fld="7" item="0"/>
          <tpl hier="51" item="4294967295"/>
        </tpls>
      </n>
      <n v="1.7263729039309204E-2" bc="00B4F0FF" fc="00008000">
        <tpls c="5">
          <tpl fld="1" item="26"/>
          <tpl fld="13" item="25"/>
          <tpl fld="2" item="1"/>
          <tpl fld="7" item="0"/>
          <tpl hier="51" item="4294967295"/>
        </tpls>
      </n>
      <n v="1853000" in="0" fc="00008000">
        <tpls c="5">
          <tpl fld="9" item="2"/>
          <tpl fld="13" item="26"/>
          <tpl fld="2" item="1"/>
          <tpl fld="7" item="0"/>
          <tpl hier="51" item="4294967295"/>
        </tpls>
      </n>
      <n v="1902000" in="0" fc="00008000">
        <tpls c="5">
          <tpl fld="15" item="0"/>
          <tpl fld="13" item="26"/>
          <tpl fld="2" item="1"/>
          <tpl fld="7" item="1"/>
          <tpl hier="51" item="4294967295"/>
        </tpls>
      </n>
      <n v="165.57156699999999" in="3" bc="00B4F0FF" fc="00008000">
        <tpls c="6">
          <tpl fld="1" item="3"/>
          <tpl fld="4" item="142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42"/>
          <tpl fld="2" item="1"/>
          <tpl fld="7" item="0"/>
          <tpl hier="51" item="4294967295"/>
        </tpls>
      </m>
      <n v="0.34021443816698055" in="0" bc="00B4F0FF" fc="00008000">
        <tpls c="5">
          <tpl fld="1" item="7"/>
          <tpl fld="4" item="142"/>
          <tpl fld="2" item="1"/>
          <tpl fld="7" item="0"/>
          <tpl hier="51" item="4294967295"/>
        </tpls>
      </n>
      <n v="0.35890951562377138" in="2" bc="00B4F0FF" fc="00008000">
        <tpls c="5">
          <tpl fld="1" item="8"/>
          <tpl fld="4" item="142"/>
          <tpl fld="2" item="1"/>
          <tpl fld="7" item="0"/>
          <tpl hier="51" item="4294967295"/>
        </tpls>
      </n>
      <n v="6.2559673112727266E-3" bc="00B4F0FF" fc="00008000">
        <tpls c="5">
          <tpl fld="1" item="26"/>
          <tpl fld="4" item="142"/>
          <tpl fld="2" item="1"/>
          <tpl fld="7" item="0"/>
          <tpl hier="51" item="4294967295"/>
        </tpls>
      </n>
      <n v="0.3426801580720642" in="2" bc="00B4F0FF" fc="00008000">
        <tpls c="5">
          <tpl fld="1" item="9"/>
          <tpl fld="4" item="143"/>
          <tpl fld="2" item="1"/>
          <tpl fld="7" item="0"/>
          <tpl hier="51" item="4294967295"/>
        </tpls>
      </n>
      <m in="0" fc="00404040">
        <tpls c="5">
          <tpl fld="9" item="1"/>
          <tpl fld="4" item="143"/>
          <tpl fld="2" item="1"/>
          <tpl fld="7" item="0"/>
          <tpl hier="51" item="4294967295"/>
        </tpls>
      </m>
      <n v="30430430.530000001" in="0" bc="00B4F0FF" fc="00008000">
        <tpls c="5">
          <tpl fld="1" item="20"/>
          <tpl fld="4" item="143"/>
          <tpl fld="2" item="1"/>
          <tpl fld="7" item="0"/>
          <tpl hier="51" item="4294967295"/>
        </tpls>
      </n>
      <m in="0" fc="00404040">
        <tpls c="5">
          <tpl fld="9" item="2"/>
          <tpl fld="4" item="143"/>
          <tpl fld="2" item="1"/>
          <tpl fld="7" item="0"/>
          <tpl hier="51" item="4294967295"/>
        </tpls>
      </m>
      <n v="217.36135200000001" in="3" bc="00B4F0FF" fc="00008000">
        <tpls c="6">
          <tpl fld="1" item="3"/>
          <tpl fld="4" item="143"/>
          <tpl fld="2" item="1"/>
          <tpl fld="23" item="0"/>
          <tpl fld="7" item="0"/>
          <tpl hier="51" item="4294967295"/>
        </tpls>
      </n>
      <n v="1.542374185051174E-2" in="1" bc="00B4F0FF" fc="00008000">
        <tpls c="5">
          <tpl fld="1" item="24"/>
          <tpl fld="4" item="143"/>
          <tpl fld="2" item="1"/>
          <tpl fld="7" item="0"/>
          <tpl hier="51" item="4294967295"/>
        </tpls>
      </n>
      <n v="168776831" in="0" bc="00B4F0FF" fc="00008000">
        <tpls c="5">
          <tpl fld="1" item="4"/>
          <tpl fld="4" item="143"/>
          <tpl fld="2" item="1"/>
          <tpl fld="7" item="0"/>
          <tpl hier="51" item="4294967295"/>
        </tpls>
      </n>
      <n v="5.7038535278703104E-2" bc="00B4F0FF" fc="00008000">
        <tpls c="5">
          <tpl fld="1" item="26"/>
          <tpl fld="4" item="143"/>
          <tpl fld="2" item="1"/>
          <tpl fld="7" item="0"/>
          <tpl hier="51" item="4294967295"/>
        </tpls>
      </n>
      <m in="0" fc="00404040">
        <tpls c="5">
          <tpl fld="9" item="1"/>
          <tpl fld="4" item="144"/>
          <tpl fld="2" item="1"/>
          <tpl fld="7" item="0"/>
          <tpl hier="51" item="4294967295"/>
        </tpls>
      </m>
      <n v="1.5224673128610609E-2" in="1" bc="00B4F0FF" fc="00008000">
        <tpls c="5">
          <tpl fld="1" item="24"/>
          <tpl fld="4" item="144"/>
          <tpl fld="2" item="1"/>
          <tpl fld="7" item="0"/>
          <tpl hier="51" item="4294967295"/>
        </tpls>
      </n>
      <m in="0" fc="00404040">
        <tpls c="5">
          <tpl fld="15" item="0"/>
          <tpl fld="4" item="144"/>
          <tpl fld="2" item="1"/>
          <tpl fld="7" item="1"/>
          <tpl hier="51" item="4294967295"/>
        </tpls>
      </m>
      <n v="0.3292363313252521" in="0" bc="00B4F0FF" fc="00008000">
        <tpls c="5">
          <tpl fld="1" item="7"/>
          <tpl fld="4" item="144"/>
          <tpl fld="2" item="1"/>
          <tpl fld="7" item="0"/>
          <tpl hier="51" item="4294967295"/>
        </tpls>
      </n>
      <n v="107.782276" in="3" bc="00B4F0FF" fc="00008000">
        <tpls c="6">
          <tpl fld="1" item="3"/>
          <tpl fld="4" item="144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45"/>
          <tpl fld="2" item="1"/>
          <tpl fld="7" item="1"/>
          <tpl hier="51" item="4294967295"/>
        </tpls>
      </m>
      <n v="1103489" in="0" bc="00B4F0FF" fc="00008000">
        <tpls c="5">
          <tpl fld="1" item="13"/>
          <tpl fld="4" item="145"/>
          <tpl fld="2" item="1"/>
          <tpl fld="7" item="1"/>
          <tpl hier="51" item="4294967295"/>
        </tpls>
      </n>
      <m in="0" fc="00404040">
        <tpls c="5">
          <tpl fld="15" item="0"/>
          <tpl fld="4" item="145"/>
          <tpl fld="2" item="1"/>
          <tpl fld="7" item="1"/>
          <tpl hier="51" item="4294967295"/>
        </tpls>
      </m>
      <n v="45397388" in="0" bc="00B4F0FF" fc="00008000">
        <tpls c="5">
          <tpl fld="1" item="4"/>
          <tpl fld="4" item="145"/>
          <tpl fld="2" item="1"/>
          <tpl fld="7" item="0"/>
          <tpl hier="51" item="4294967295"/>
        </tpls>
      </n>
      <n v="55.819876000000001" in="3" bc="00B4F0FF" fc="00008000">
        <tpls c="6">
          <tpl fld="1" item="3"/>
          <tpl fld="4" item="145"/>
          <tpl fld="2" item="1"/>
          <tpl fld="23" item="0"/>
          <tpl fld="7" item="0"/>
          <tpl hier="51" item="4294967295"/>
        </tpls>
      </n>
      <n v="0.42905984234077232" in="2" bc="00B4F0FF" fc="00008000">
        <tpls c="5">
          <tpl fld="1" item="8"/>
          <tpl fld="4" item="145"/>
          <tpl fld="2" item="1"/>
          <tpl fld="7" item="0"/>
          <tpl hier="51" item="4294967295"/>
        </tpls>
      </n>
      <n v="0.46428832387763136" in="0" bc="00B4F0FF" fc="00008000">
        <tpls c="5">
          <tpl fld="1" item="7"/>
          <tpl fld="4" item="145"/>
          <tpl fld="2" item="1"/>
          <tpl fld="7" item="0"/>
          <tpl hier="51" item="4294967295"/>
        </tpls>
      </n>
      <n v="1.1189212548471238E-2" in="1" bc="00B4F0FF" fc="00008000">
        <tpls c="5">
          <tpl fld="1" item="24"/>
          <tpl fld="4" item="146"/>
          <tpl fld="2" item="1"/>
          <tpl fld="7" item="0"/>
          <tpl hier="51" item="4294967295"/>
        </tpls>
      </n>
      <n v="0.46136386201765311" in="0" bc="00B4F0FF" fc="00008000">
        <tpls c="5">
          <tpl fld="1" item="7"/>
          <tpl fld="4" item="146"/>
          <tpl fld="2" item="1"/>
          <tpl fld="7" item="0"/>
          <tpl hier="51" item="4294967295"/>
        </tpls>
      </n>
      <n v="0.46943362842019631" in="2" bc="00B4F0FF" fc="00008000">
        <tpls c="5">
          <tpl fld="1" item="8"/>
          <tpl fld="4" item="146"/>
          <tpl fld="2" item="1"/>
          <tpl fld="7" item="0"/>
          <tpl hier="51" item="4294967295"/>
        </tpls>
      </n>
      <m in="0" fc="00404040">
        <tpls c="5">
          <tpl fld="9" item="2"/>
          <tpl fld="4" item="148"/>
          <tpl fld="2" item="1"/>
          <tpl fld="7" item="0"/>
          <tpl hier="51" item="4294967295"/>
        </tpls>
      </m>
      <n v="12655035.890000001" in="0" bc="00B4F0FF" fc="00008000">
        <tpls c="5">
          <tpl fld="1" item="20"/>
          <tpl fld="4" item="148"/>
          <tpl fld="2" item="1"/>
          <tpl fld="7" item="0"/>
          <tpl hier="51" item="4294967295"/>
        </tpls>
      </n>
      <n v="87.704701" in="3" bc="00B4F0FF" fc="00008000">
        <tpls c="6">
          <tpl fld="1" item="3"/>
          <tpl fld="4" item="148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48"/>
          <tpl fld="2" item="1"/>
          <tpl fld="7" item="1"/>
          <tpl hier="51" item="4294967295"/>
        </tpls>
      </m>
      <n v="1164339" in="0" bc="00B4F0FF" fc="00008000">
        <tpls c="5">
          <tpl fld="1" item="13"/>
          <tpl fld="4" item="148"/>
          <tpl fld="2" item="1"/>
          <tpl fld="7" item="1"/>
          <tpl hier="51" item="4294967295"/>
        </tpls>
      </n>
      <m in="0" fc="00404040">
        <tpls c="5">
          <tpl fld="15" item="0"/>
          <tpl fld="4" item="148"/>
          <tpl fld="2" item="1"/>
          <tpl fld="7" item="1"/>
          <tpl hier="51" item="4294967295"/>
        </tpls>
      </m>
      <n v="5.4800123589505995E-3" bc="00B4F0FF" fc="00008000">
        <tpls c="5">
          <tpl fld="1" item="26"/>
          <tpl fld="4" item="148"/>
          <tpl fld="2" item="1"/>
          <tpl fld="7" item="0"/>
          <tpl hier="51" item="4294967295"/>
        </tpls>
      </n>
      <n v="1.3701258293789062E-2" in="1" bc="00B4F0FF" fc="00008000">
        <tpls c="5">
          <tpl fld="1" item="24"/>
          <tpl fld="4" item="148"/>
          <tpl fld="2" item="1"/>
          <tpl fld="7" item="0"/>
          <tpl hier="51" item="4294967295"/>
        </tpls>
      </n>
      <m in="0" fc="00404040">
        <tpls c="5">
          <tpl fld="9" item="1"/>
          <tpl fld="4" item="148"/>
          <tpl fld="2" item="1"/>
          <tpl fld="7" item="0"/>
          <tpl hier="51" item="4294967295"/>
        </tpls>
      </m>
      <n v="0.43798805622590575" in="2" bc="00B4F0FF" fc="00008000">
        <tpls c="5">
          <tpl fld="1" item="8"/>
          <tpl fld="4" item="148"/>
          <tpl fld="2" item="1"/>
          <tpl fld="7" item="0"/>
          <tpl hier="51" item="4294967295"/>
        </tpls>
      </n>
      <n v="1854663441" in="0" bc="00B4F0FF" fc="00008000">
        <tpls c="5">
          <tpl fld="1" item="4"/>
          <tpl fld="4" item="149"/>
          <tpl fld="2" item="1"/>
          <tpl fld="7" item="0"/>
          <tpl hier="51" item="4294967295"/>
        </tpls>
      </n>
      <m in="0" fc="00404040">
        <tpls c="5">
          <tpl fld="9" item="2"/>
          <tpl fld="4" item="149"/>
          <tpl fld="2" item="1"/>
          <tpl fld="7" item="0"/>
          <tpl hier="51" item="4294967295"/>
        </tpls>
      </m>
      <n v="325463394.22000003" in="0" bc="00B4F0FF" fc="00008000">
        <tpls c="5">
          <tpl fld="1" item="20"/>
          <tpl fld="4" item="149"/>
          <tpl fld="2" item="1"/>
          <tpl fld="7" item="0"/>
          <tpl hier="51" item="4294967295"/>
        </tpls>
      </n>
      <n v="2641.450394" in="3" bc="00B4F0FF" fc="00008000">
        <tpls c="6">
          <tpl fld="1" item="3"/>
          <tpl fld="4" item="149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49"/>
          <tpl fld="2" item="1"/>
          <tpl fld="7" item="1"/>
          <tpl hier="51" item="4294967295"/>
        </tpls>
      </m>
      <n v="22576168" in="0" bc="00B4F0FF" fc="00008000">
        <tpls c="5">
          <tpl fld="1" item="13"/>
          <tpl fld="4" item="149"/>
          <tpl fld="2" item="1"/>
          <tpl fld="7" item="1"/>
          <tpl hier="51" item="4294967295"/>
        </tpls>
      </n>
      <m in="0" fc="00404040">
        <tpls c="5">
          <tpl fld="9" item="1"/>
          <tpl fld="4" item="149"/>
          <tpl fld="2" item="1"/>
          <tpl fld="7" item="0"/>
          <tpl hier="51" item="4294967295"/>
        </tpls>
      </m>
      <n v="1.5576300651380843E-2" bc="00B4F0FF" fc="00008000">
        <tpls c="5">
          <tpl fld="1" item="26"/>
          <tpl fld="4" item="149"/>
          <tpl fld="2" item="1"/>
          <tpl fld="7" item="0"/>
          <tpl hier="51" item="4294967295"/>
        </tpls>
      </n>
      <n v="0.31687654001672688" in="2" bc="00B4F0FF" fc="00008000">
        <tpls c="5">
          <tpl fld="1" item="8"/>
          <tpl fld="4" item="149"/>
          <tpl fld="2" item="1"/>
          <tpl fld="7" item="0"/>
          <tpl hier="51" item="4294967295"/>
        </tpls>
      </n>
      <n v="148385934" in="0" bc="00B4F0FF" fc="00008000">
        <tpls c="5">
          <tpl fld="1" item="5"/>
          <tpl fld="4" item="150"/>
          <tpl fld="2" item="1"/>
          <tpl fld="7" item="0"/>
          <tpl hier="51" item="4294967295"/>
        </tpls>
      </n>
      <n v="5.9668094218415416E-2" bc="00B4F0FF" fc="00008000">
        <tpls c="5">
          <tpl fld="1" item="22"/>
          <tpl fld="4" item="150"/>
          <tpl fld="2" item="1"/>
          <tpl fld="7" item="0"/>
          <tpl hier="51" item="4294967295"/>
        </tpls>
      </n>
      <n v="0.4448816283349184" in="0" bc="00B4F0FF" fc="00008000">
        <tpls c="5">
          <tpl fld="1" item="7"/>
          <tpl fld="4" item="150"/>
          <tpl fld="2" item="1"/>
          <tpl fld="7" item="0"/>
          <tpl hier="51" item="4294967295"/>
        </tpls>
      </n>
      <m in="0" fc="00404040">
        <tpls c="5">
          <tpl fld="15" item="0"/>
          <tpl fld="4" item="150"/>
          <tpl fld="2" item="1"/>
          <tpl fld="7" item="1"/>
          <tpl hier="51" item="4294967295"/>
        </tpls>
      </m>
      <m in="0" fc="00404040">
        <tpls c="5">
          <tpl fld="9" item="2"/>
          <tpl fld="4" item="150"/>
          <tpl fld="2" item="1"/>
          <tpl fld="7" item="0"/>
          <tpl hier="51" item="4294967295"/>
        </tpls>
      </m>
      <n v="2.7228073194894716E-4" bc="00B4F0FF" fc="00008000">
        <tpls c="5">
          <tpl fld="1" item="26"/>
          <tpl fld="13" item="27"/>
          <tpl fld="2" item="1"/>
          <tpl fld="7" item="0"/>
          <tpl hier="51" item="4294967295"/>
        </tpls>
      </n>
      <m in="0" fc="00404040">
        <tpls c="5">
          <tpl fld="9" item="0"/>
          <tpl fld="13" item="27"/>
          <tpl fld="2" item="1"/>
          <tpl fld="7" item="1"/>
          <tpl hier="51" item="4294967295"/>
        </tpls>
      </m>
      <n v="942219" in="0" bc="00B4F0FF" fc="00008000">
        <tpls c="5">
          <tpl fld="1" item="13"/>
          <tpl fld="13" item="27"/>
          <tpl fld="2" item="1"/>
          <tpl fld="7" item="1"/>
          <tpl hier="51" item="4294967295"/>
        </tpls>
      </n>
      <m in="0" fc="00404040">
        <tpls c="5">
          <tpl fld="9" item="2"/>
          <tpl fld="13" item="27"/>
          <tpl fld="2" item="1"/>
          <tpl fld="7" item="0"/>
          <tpl hier="51" item="4294967295"/>
        </tpls>
      </m>
      <n v="3961142" in="0" bc="00B4F0FF" fc="00008000">
        <tpls c="5">
          <tpl fld="1" item="20"/>
          <tpl fld="13" item="27"/>
          <tpl fld="2" item="1"/>
          <tpl fld="7" item="0"/>
          <tpl hier="51" item="4294967295"/>
        </tpls>
      </n>
      <m in="0" fc="00404040">
        <tpls c="5">
          <tpl fld="9" item="1"/>
          <tpl fld="13" item="27"/>
          <tpl fld="2" item="1"/>
          <tpl fld="7" item="0"/>
          <tpl hier="51" item="4294967295"/>
        </tpls>
      </m>
      <m in="0" fc="00404040">
        <tpls c="5">
          <tpl fld="15" item="0"/>
          <tpl fld="13" item="27"/>
          <tpl fld="2" item="1"/>
          <tpl fld="7" item="1"/>
          <tpl hier="51" item="4294967295"/>
        </tpls>
      </m>
      <n v="0.112468195956788" in="2" bc="00B4F0FF" fc="00008000">
        <tpls c="5">
          <tpl fld="1" item="8"/>
          <tpl fld="13" item="27"/>
          <tpl fld="2" item="1"/>
          <tpl fld="7" item="0"/>
          <tpl hier="51" item="4294967295"/>
        </tpls>
      </n>
      <n v="6.4313428255732491E-3" in="1" bc="00B4F0FF" fc="00008000">
        <tpls c="5">
          <tpl fld="1" item="24"/>
          <tpl fld="13" item="27"/>
          <tpl fld="2" item="1"/>
          <tpl fld="7" item="0"/>
          <tpl hier="51" item="4294967295"/>
        </tpls>
      </n>
      <n v="70.884075999999993" in="3" bc="00B4F0FF" fc="00008000">
        <tpls c="6">
          <tpl fld="1" item="3"/>
          <tpl fld="13" item="27"/>
          <tpl fld="2" item="1"/>
          <tpl fld="23" item="0"/>
          <tpl fld="7" item="0"/>
          <tpl hier="51" item="4294967295"/>
        </tpls>
      </n>
      <n v="0.12062604285941504" in="2" bc="00B4F0FF" fc="00008000">
        <tpls c="5">
          <tpl fld="1" item="9"/>
          <tpl fld="13" item="27"/>
          <tpl fld="2" item="1"/>
          <tpl fld="7" item="0"/>
          <tpl hier="51" item="4294967295"/>
        </tpls>
      </n>
      <n v="0.6441816391898525" in="0" bc="00B4F0FF" fc="00008000">
        <tpls c="5">
          <tpl fld="1" item="7"/>
          <tpl fld="13" item="27"/>
          <tpl fld="2" item="1"/>
          <tpl fld="7" item="0"/>
          <tpl hier="51" item="4294967295"/>
        </tpls>
      </n>
      <n v="54307667" in="0" bc="00B4F0FF" fc="00008000">
        <tpls c="5">
          <tpl fld="1" item="4"/>
          <tpl fld="13" item="27"/>
          <tpl fld="2" item="1"/>
          <tpl fld="7" item="0"/>
          <tpl hier="51" item="4294967295"/>
        </tpls>
      </n>
      <n v="55373610" in="0" bc="00B4F0FF" fc="00008000">
        <tpls c="5">
          <tpl fld="1" item="5"/>
          <tpl fld="13" item="27"/>
          <tpl fld="2" item="1"/>
          <tpl fld="7" item="0"/>
          <tpl hier="51" item="4294967295"/>
        </tpls>
      </n>
      <n v="6395753" in="0" bc="00B4F0FF" fc="00008000">
        <tpls c="5">
          <tpl fld="1" item="5"/>
          <tpl fld="4" item="152"/>
          <tpl fld="2" item="1"/>
          <tpl fld="7" item="0"/>
          <tpl hier="51" item="4294967295"/>
        </tpls>
      </n>
      <n v="8.5767175665079579E-3" bc="00B4F0FF" fc="00008000">
        <tpls c="5">
          <tpl fld="1" item="22"/>
          <tpl fld="4" item="152"/>
          <tpl fld="2" item="1"/>
          <tpl fld="7" item="0"/>
          <tpl hier="51" item="4294967295"/>
        </tpls>
      </n>
      <m in="0" fc="00404040">
        <tpls c="5">
          <tpl fld="9" item="1"/>
          <tpl fld="4" item="152"/>
          <tpl fld="2" item="1"/>
          <tpl fld="7" item="0"/>
          <tpl hier="51" item="4294967295"/>
        </tpls>
      </m>
      <n v="0.77427771803571677" in="2" bc="00B4F0FF" fc="00008000">
        <tpls c="5">
          <tpl fld="1" item="9"/>
          <tpl fld="4" item="152"/>
          <tpl fld="2" item="1"/>
          <tpl fld="7" item="0"/>
          <tpl hier="51" item="4294967295"/>
        </tpls>
      </n>
      <n v="1.7607360265633647" in="0" bc="00B4F0FF" fc="00008000">
        <tpls c="5">
          <tpl fld="1" item="7"/>
          <tpl fld="4" item="152"/>
          <tpl fld="2" item="1"/>
          <tpl fld="7" item="0"/>
          <tpl hier="51" item="4294967295"/>
        </tpls>
      </n>
      <n v="0.77427771803571677" in="2" bc="00B4F0FF" fc="00008000">
        <tpls c="5">
          <tpl fld="1" item="8"/>
          <tpl fld="4" item="152"/>
          <tpl fld="2" item="1"/>
          <tpl fld="7" item="0"/>
          <tpl hier="51" item="4294967295"/>
        </tpls>
      </n>
      <m in="0" fc="00404040">
        <tpls c="5">
          <tpl fld="15" item="0"/>
          <tpl fld="4" item="152"/>
          <tpl fld="2" item="1"/>
          <tpl fld="7" item="1"/>
          <tpl hier="51" item="4294967295"/>
        </tpls>
      </m>
      <n v="-5.2050125165093745E-3" in="1" bc="00B4F0FF" fc="00000080">
        <tpls c="5">
          <tpl fld="1" item="24"/>
          <tpl fld="4" item="152"/>
          <tpl fld="2" item="1"/>
          <tpl fld="7" item="0"/>
          <tpl hier="51" item="4294967295"/>
        </tpls>
      </n>
      <n v="7.5798709999999998" in="3" bc="00B4F0FF" fc="00008000">
        <tpls c="6">
          <tpl fld="1" item="3"/>
          <tpl fld="4" item="152"/>
          <tpl fld="2" item="1"/>
          <tpl fld="23" item="0"/>
          <tpl fld="7" item="0"/>
          <tpl hier="51" item="4294967295"/>
        </tpls>
      </n>
      <n v="9.1655213287153994E-2" bc="00B4F0FF" fc="00008000">
        <tpls c="5">
          <tpl fld="1" item="27"/>
          <tpl fld="13" item="29"/>
          <tpl fld="2" item="1"/>
          <tpl fld="7" item="0"/>
          <tpl hier="51" item="4294967295"/>
        </tpls>
      </n>
      <m in="0" fc="00404040">
        <tpls c="5">
          <tpl fld="15" item="0"/>
          <tpl fld="13" item="29"/>
          <tpl fld="2" item="1"/>
          <tpl fld="7" item="1"/>
          <tpl hier="51" item="4294967295"/>
        </tpls>
      </m>
      <m in="0" fc="00404040">
        <tpls c="5">
          <tpl fld="9" item="2"/>
          <tpl fld="13" item="29"/>
          <tpl fld="2" item="1"/>
          <tpl fld="7" item="0"/>
          <tpl hier="51" item="4294967295"/>
        </tpls>
      </m>
      <n v="110.339646" in="3" bc="00B4F0FF" fc="00008000">
        <tpls c="6">
          <tpl fld="1" item="3"/>
          <tpl fld="13" item="29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54"/>
          <tpl fld="2" item="1"/>
          <tpl fld="7" item="1"/>
          <tpl hier="51" item="4294967295"/>
        </tpls>
      </m>
      <n v="0.34258125579601839" in="0" bc="00B4F0FF" fc="00008000">
        <tpls c="5">
          <tpl fld="1" item="7"/>
          <tpl fld="4" item="154"/>
          <tpl fld="2" item="1"/>
          <tpl fld="7" item="0"/>
          <tpl hier="51" item="4294967295"/>
        </tpls>
      </n>
      <n v="0.15690621312815706" bc="00B4F0FF" fc="00008000">
        <tpls c="5">
          <tpl fld="1" item="27"/>
          <tpl fld="4" item="155"/>
          <tpl fld="2" item="1"/>
          <tpl fld="7" item="0"/>
          <tpl hier="51" item="4294967295"/>
        </tpls>
      </n>
      <n v="0.49148603010599018" in="2" bc="00B4F0FF" fc="00008000">
        <tpls c="5">
          <tpl fld="1" item="9"/>
          <tpl fld="4" item="155"/>
          <tpl fld="2" item="1"/>
          <tpl fld="7" item="0"/>
          <tpl hier="51" item="4294967295"/>
        </tpls>
      </n>
      <n v="37161" in="0" bc="00B4F0FF" fc="00008000">
        <tpls c="5">
          <tpl fld="1" item="19"/>
          <tpl fld="4" item="155"/>
          <tpl fld="2" item="1"/>
          <tpl fld="7" item="1"/>
          <tpl hier="51" item="4294967295"/>
        </tpls>
      </n>
      <n v="52100200" in="0" bc="00B4F0FF" fc="00008000">
        <tpls c="5">
          <tpl fld="1" item="4"/>
          <tpl fld="4" item="155"/>
          <tpl fld="2" item="1"/>
          <tpl fld="7" item="1"/>
          <tpl hier="51" item="4294967295"/>
        </tpls>
      </n>
      <n v="2.048778175310112E-2" bc="00B4F0FF" fc="00008000">
        <tpls c="5">
          <tpl fld="1" item="26"/>
          <tpl fld="4" item="155"/>
          <tpl fld="2" item="1"/>
          <tpl fld="7" item="0"/>
          <tpl hier="51" item="4294967295"/>
        </tpls>
      </n>
      <n v="8.8399808815055367E-2" bc="00B4F0FF" fc="00008000">
        <tpls c="5">
          <tpl fld="1" item="22"/>
          <tpl fld="4" item="155"/>
          <tpl fld="2" item="1"/>
          <tpl fld="7" item="0"/>
          <tpl hier="51" item="4294967295"/>
        </tpls>
      </n>
      <m in="0" fc="00404040">
        <tpls c="5">
          <tpl fld="9" item="1"/>
          <tpl fld="4" item="155"/>
          <tpl fld="2" item="1"/>
          <tpl fld="7" item="0"/>
          <tpl hier="51" item="4294967295"/>
        </tpls>
      </m>
      <n v="0.47447379573386073" in="0" bc="00B4F0FF" fc="00008000">
        <tpls c="5">
          <tpl fld="1" item="7"/>
          <tpl fld="4" item="155"/>
          <tpl fld="2" item="1"/>
          <tpl fld="7" item="0"/>
          <tpl hier="51" item="4294967295"/>
        </tpls>
      </n>
      <n v="1.2199395810902295E-2" in="1" bc="00B4F0FF" fc="00008000">
        <tpls c="5">
          <tpl fld="1" item="24"/>
          <tpl fld="4" item="155"/>
          <tpl fld="2" item="1"/>
          <tpl fld="7" item="0"/>
          <tpl hier="51" item="4294967295"/>
        </tpls>
      </n>
      <n v="4.6799720292281737E-2" in="1" bc="00B4F0FF" fc="00008000">
        <tpls c="5">
          <tpl fld="1" item="21"/>
          <tpl fld="13" item="18"/>
          <tpl fld="2" item="1"/>
          <tpl fld="7" item="0"/>
          <tpl hier="51" item="4294967295"/>
        </tpls>
      </n>
      <n v="0.15611402218366574" in="1" bc="00B4F0FF" fc="00008000">
        <tpls c="5">
          <tpl fld="1" item="21"/>
          <tpl fld="4" item="11"/>
          <tpl fld="2" item="1"/>
          <tpl fld="7" item="0"/>
          <tpl hier="51" item="4294967295"/>
        </tpls>
      </n>
      <m in="0" fc="00404040">
        <tpls c="5">
          <tpl fld="15" item="0"/>
          <tpl fld="4" item="156"/>
          <tpl fld="2" item="1"/>
          <tpl fld="7" item="1"/>
          <tpl hier="51" item="4294967295"/>
        </tpls>
      </m>
      <n v="0.82739076716745585" in="0" bc="00B4F0FF" fc="00008000">
        <tpls c="5">
          <tpl fld="1" item="7"/>
          <tpl fld="4" item="156"/>
          <tpl fld="2" item="1"/>
          <tpl fld="7" item="0"/>
          <tpl hier="51" item="4294967295"/>
        </tpls>
      </n>
      <n v="1729" in="0" bc="00B4F0FF" fc="00008000">
        <tpls c="5">
          <tpl fld="1" item="19"/>
          <tpl fld="4" item="156"/>
          <tpl fld="2" item="1"/>
          <tpl fld="7" item="1"/>
          <tpl hier="51" item="4294967295"/>
        </tpls>
      </n>
      <n v="17836390" in="0" bc="00B4F0FF" fc="00008000">
        <tpls c="5">
          <tpl fld="1" item="4"/>
          <tpl fld="4" item="156"/>
          <tpl fld="2" item="1"/>
          <tpl fld="7" item="1"/>
          <tpl hier="51" item="4294967295"/>
        </tpls>
      </n>
      <n v="5.0617426059137664E-3" in="1" bc="00B4F0FF" fc="00008000">
        <tpls c="5">
          <tpl fld="1" item="24"/>
          <tpl fld="4" item="156"/>
          <tpl fld="2" item="1"/>
          <tpl fld="7" item="0"/>
          <tpl hier="51" item="4294967295"/>
        </tpls>
      </n>
      <n v="0.71509680831331812" in="2" bc="00B4F0FF" fc="00008000">
        <tpls c="5">
          <tpl fld="1" item="9"/>
          <tpl fld="4" item="156"/>
          <tpl fld="2" item="1"/>
          <tpl fld="7" item="0"/>
          <tpl hier="51" item="4294967295"/>
        </tpls>
      </n>
      <n v="0.71509680831331812" in="2" bc="00B4F0FF" fc="00008000">
        <tpls c="5">
          <tpl fld="1" item="8"/>
          <tpl fld="4" item="156"/>
          <tpl fld="2" item="1"/>
          <tpl fld="7" item="0"/>
          <tpl hier="51" item="4294967295"/>
        </tpls>
      </n>
      <m in="0" fc="00404040">
        <tpls c="5">
          <tpl fld="9" item="2"/>
          <tpl fld="4" item="156"/>
          <tpl fld="2" item="1"/>
          <tpl fld="7" item="0"/>
          <tpl hier="51" item="4294967295"/>
        </tpls>
      </m>
      <n v="3995893.71" in="0" bc="00B4F0FF" fc="00008000">
        <tpls c="5">
          <tpl fld="1" item="20"/>
          <tpl fld="4" item="156"/>
          <tpl fld="2" item="1"/>
          <tpl fld="7" item="0"/>
          <tpl hier="51" item="4294967295"/>
        </tpls>
      </n>
      <n v="2.3479829339658587E-2" bc="00B4F0FF" fc="00008000">
        <tpls c="5">
          <tpl fld="1" item="26"/>
          <tpl fld="4" item="156"/>
          <tpl fld="2" item="1"/>
          <tpl fld="7" item="0"/>
          <tpl hier="51" item="4294967295"/>
        </tpls>
      </n>
      <n v="20.525817" in="3" bc="00B4F0FF" fc="00008000">
        <tpls c="6">
          <tpl fld="1" item="3"/>
          <tpl fld="4" item="156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56"/>
          <tpl fld="2" item="1"/>
          <tpl fld="7" item="0"/>
          <tpl hier="51" item="4294967295"/>
        </tpls>
      </m>
      <n v="24771725" in="0" bc="00B4F0FF" fc="00008000">
        <tpls c="5">
          <tpl fld="1" item="5"/>
          <tpl fld="13" item="31"/>
          <tpl fld="2" item="1"/>
          <tpl fld="7" item="0"/>
          <tpl hier="51" item="4294967295"/>
        </tpls>
      </n>
      <m in="0" fc="00404040">
        <tpls c="5">
          <tpl fld="9" item="0"/>
          <tpl fld="13" item="31"/>
          <tpl fld="2" item="1"/>
          <tpl fld="7" item="1"/>
          <tpl hier="51" item="4294967295"/>
        </tpls>
      </m>
      <n v="448468" in="0" bc="00B4F0FF" fc="00008000">
        <tpls c="5">
          <tpl fld="1" item="13"/>
          <tpl fld="13" item="31"/>
          <tpl fld="2" item="1"/>
          <tpl fld="7" item="1"/>
          <tpl hier="51" item="4294967295"/>
        </tpls>
      </n>
      <m in="0" fc="00404040">
        <tpls c="5">
          <tpl fld="9" item="2"/>
          <tpl fld="13" item="31"/>
          <tpl fld="2" item="1"/>
          <tpl fld="7" item="0"/>
          <tpl hier="51" item="4294967295"/>
        </tpls>
      </m>
      <n v="3368240" in="0" bc="00B4F0FF" fc="00008000">
        <tpls c="5">
          <tpl fld="1" item="20"/>
          <tpl fld="13" item="31"/>
          <tpl fld="2" item="1"/>
          <tpl fld="7" item="0"/>
          <tpl hier="51" item="4294967295"/>
        </tpls>
      </n>
      <n v="0.21534592237217576" in="2" bc="00B4F0FF" fc="00008000">
        <tpls c="5">
          <tpl fld="1" item="9"/>
          <tpl fld="13" item="31"/>
          <tpl fld="2" item="1"/>
          <tpl fld="7" item="0"/>
          <tpl hier="51" item="4294967295"/>
        </tpls>
      </n>
      <n v="29.121662000000001" in="3" bc="00B4F0FF" fc="00008000">
        <tpls c="6">
          <tpl fld="1" item="3"/>
          <tpl fld="13" item="31"/>
          <tpl fld="2" item="1"/>
          <tpl fld="23" item="0"/>
          <tpl fld="7" item="0"/>
          <tpl hier="51" item="4294967295"/>
        </tpls>
      </n>
      <n v="0" bc="00B4F0FF" fc="00404040">
        <tpls c="5">
          <tpl fld="1" item="26"/>
          <tpl fld="13" item="31"/>
          <tpl fld="2" item="1"/>
          <tpl fld="7" item="0"/>
          <tpl hier="51" item="4294967295"/>
        </tpls>
      </n>
      <n v="0.20231714370892984" in="2" bc="00B4F0FF" fc="00008000">
        <tpls c="5">
          <tpl fld="1" item="8"/>
          <tpl fld="13" item="31"/>
          <tpl fld="2" item="1"/>
          <tpl fld="7" item="0"/>
          <tpl hier="51" item="4294967295"/>
        </tpls>
      </n>
      <n v="7.0069966823986338E-3" in="1" bc="00B4F0FF" fc="00008000">
        <tpls c="5">
          <tpl fld="1" item="24"/>
          <tpl fld="13" item="31"/>
          <tpl fld="2" item="1"/>
          <tpl fld="7" item="0"/>
          <tpl hier="51" item="4294967295"/>
        </tpls>
      </n>
      <m in="0" fc="00404040">
        <tpls c="5">
          <tpl fld="9" item="1"/>
          <tpl fld="13" item="31"/>
          <tpl fld="2" item="1"/>
          <tpl fld="7" item="0"/>
          <tpl hier="51" item="4294967295"/>
        </tpls>
      </m>
      <n v="0.14068300613169843" in="1" bc="00B4F0FF" fc="00008000">
        <tpls c="5">
          <tpl fld="1" item="21"/>
          <tpl fld="4" item="157"/>
          <tpl fld="2" item="1"/>
          <tpl fld="7" item="0"/>
          <tpl hier="51" item="4294967295"/>
        </tpls>
      </n>
      <n v="-13234" in="0" bc="00B4F0FF" fc="00000080">
        <tpls c="5">
          <tpl fld="1" item="19"/>
          <tpl fld="4" item="157"/>
          <tpl fld="2" item="1"/>
          <tpl fld="7" item="1"/>
          <tpl hier="51" item="4294967295"/>
        </tpls>
      </n>
      <n v="65165331" in="0" bc="00B4F0FF" fc="00008000">
        <tpls c="5">
          <tpl fld="1" item="4"/>
          <tpl fld="4" item="157"/>
          <tpl fld="2" item="1"/>
          <tpl fld="7" item="1"/>
          <tpl hier="51" item="4294967295"/>
        </tpls>
      </n>
      <n v="0.36512112846079792" in="2" bc="00B4F0FF" fc="00008000">
        <tpls c="5">
          <tpl fld="1" item="8"/>
          <tpl fld="4" item="157"/>
          <tpl fld="2" item="1"/>
          <tpl fld="7" item="0"/>
          <tpl hier="51" item="4294967295"/>
        </tpls>
      </n>
      <m in="0" fc="00404040">
        <tpls c="5">
          <tpl fld="15" item="0"/>
          <tpl fld="4" item="157"/>
          <tpl fld="2" item="1"/>
          <tpl fld="7" item="1"/>
          <tpl hier="51" item="4294967295"/>
        </tpls>
      </m>
      <n v="945074" in="0" bc="00B4F0FF" fc="00008000">
        <tpls c="5">
          <tpl fld="1" item="13"/>
          <tpl fld="4" item="157"/>
          <tpl fld="2" item="1"/>
          <tpl fld="7" item="1"/>
          <tpl hier="51" item="4294967295"/>
        </tpls>
      </n>
      <n v="1.3562216786726439E-2" in="1" bc="00B4F0FF" fc="00008000">
        <tpls c="5">
          <tpl fld="1" item="24"/>
          <tpl fld="4" item="157"/>
          <tpl fld="2" item="1"/>
          <tpl fld="7" item="0"/>
          <tpl hier="51" item="4294967295"/>
        </tpls>
      </n>
      <m in="0" fc="00404040">
        <tpls c="5">
          <tpl fld="9" item="2"/>
          <tpl fld="4" item="157"/>
          <tpl fld="2" item="1"/>
          <tpl fld="7" item="0"/>
          <tpl hier="51" item="4294967295"/>
        </tpls>
      </m>
      <m in="0" fc="00404040">
        <tpls c="5">
          <tpl fld="9" item="0"/>
          <tpl fld="4" item="157"/>
          <tpl fld="2" item="1"/>
          <tpl fld="7" item="1"/>
          <tpl hier="51" item="4294967295"/>
        </tpls>
      </m>
      <n v="0.20888483607451822" bc="00B4F0FF" fc="00008000">
        <tpls c="5">
          <tpl fld="1" item="22"/>
          <tpl fld="4" item="157"/>
          <tpl fld="2" item="1"/>
          <tpl fld="7" item="0"/>
          <tpl hier="51" item="4294967295"/>
        </tpls>
      </n>
      <m in="0" fc="00404040">
        <tpls c="5">
          <tpl fld="9" item="1"/>
          <tpl fld="4" item="159"/>
          <tpl fld="2" item="1"/>
          <tpl fld="7" item="0"/>
          <tpl hier="51" item="4294967295"/>
        </tpls>
      </m>
      <n v="28443448.609999999" in="0" bc="00B4F0FF" fc="00008000">
        <tpls c="5">
          <tpl fld="1" item="20"/>
          <tpl fld="4" item="159"/>
          <tpl fld="2" item="1"/>
          <tpl fld="7" item="0"/>
          <tpl hier="51" item="4294967295"/>
        </tpls>
      </n>
      <n v="299700141" in="0" bc="00B4F0FF" fc="00008000">
        <tpls c="5">
          <tpl fld="1" item="4"/>
          <tpl fld="4" item="159"/>
          <tpl fld="2" item="1"/>
          <tpl fld="7" item="0"/>
          <tpl hier="51" item="4294967295"/>
        </tpls>
      </n>
      <n v="251605539" in="0" bc="00B4F0FF" fc="00008000">
        <tpls c="5">
          <tpl fld="1" item="5"/>
          <tpl fld="4" item="159"/>
          <tpl fld="2" item="1"/>
          <tpl fld="7" item="0"/>
          <tpl hier="51" item="4294967295"/>
        </tpls>
      </n>
      <n v="7.0748652732043768E-2" bc="00B4F0FF" fc="00008000">
        <tpls c="5">
          <tpl fld="1" item="27"/>
          <tpl fld="4" item="159"/>
          <tpl fld="2" item="1"/>
          <tpl fld="7" item="0"/>
          <tpl hier="51" item="4294967295"/>
        </tpls>
      </n>
      <m in="0" fc="00404040">
        <tpls c="5">
          <tpl fld="9" item="2"/>
          <tpl fld="4" item="159"/>
          <tpl fld="2" item="1"/>
          <tpl fld="7" item="0"/>
          <tpl hier="51" item="4294967295"/>
        </tpls>
      </m>
      <m in="0" fc="00404040">
        <tpls c="5">
          <tpl fld="9" item="0"/>
          <tpl fld="4" item="159"/>
          <tpl fld="2" item="1"/>
          <tpl fld="7" item="1"/>
          <tpl hier="51" item="4294967295"/>
        </tpls>
      </m>
      <n v="5282750" in="0" bc="00B4F0FF" fc="00008000">
        <tpls c="5">
          <tpl fld="1" item="13"/>
          <tpl fld="4" item="159"/>
          <tpl fld="2" item="1"/>
          <tpl fld="7" item="1"/>
          <tpl hier="51" item="4294967295"/>
        </tpls>
      </n>
      <n v="0.24608590030347802" in="2" bc="00B4F0FF" fc="00008000">
        <tpls c="5">
          <tpl fld="1" item="9"/>
          <tpl fld="4" item="159"/>
          <tpl fld="2" item="1"/>
          <tpl fld="7" item="0"/>
          <tpl hier="51" item="4294967295"/>
        </tpls>
      </n>
      <n v="690910" in="0" bc="00B4F0FF" fc="00008000">
        <tpls c="5">
          <tpl fld="1" item="19"/>
          <tpl fld="4" item="159"/>
          <tpl fld="2" item="1"/>
          <tpl fld="7" item="1"/>
          <tpl hier="51" item="4294967295"/>
        </tpls>
      </n>
      <n v="299700141" in="0" bc="00B4F0FF" fc="00008000">
        <tpls c="5">
          <tpl fld="1" item="4"/>
          <tpl fld="4" item="159"/>
          <tpl fld="2" item="1"/>
          <tpl fld="7" item="1"/>
          <tpl hier="51" item="4294967295"/>
        </tpls>
      </n>
      <n v="8.2063655421964823E-3" in="1" bc="00B4F0FF" fc="00008000">
        <tpls c="5">
          <tpl fld="1" item="24"/>
          <tpl fld="4" item="159"/>
          <tpl fld="2" item="1"/>
          <tpl fld="7" item="0"/>
          <tpl hier="51" item="4294967295"/>
        </tpls>
      </n>
      <n v="0.24608590030347802" in="2" bc="00B4F0FF" fc="00008000">
        <tpls c="5">
          <tpl fld="1" item="8"/>
          <tpl fld="4" item="159"/>
          <tpl fld="2" item="1"/>
          <tpl fld="7" item="0"/>
          <tpl hier="51" item="4294967295"/>
        </tpls>
      </n>
      <n v="378.63095700000002" in="3" bc="00B4F0FF" fc="00008000">
        <tpls c="6">
          <tpl fld="1" item="3"/>
          <tpl fld="4" item="159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59"/>
          <tpl fld="2" item="1"/>
          <tpl fld="7" item="1"/>
          <tpl hier="51" item="4294967295"/>
        </tpls>
      </m>
      <n v="0.61113387687535237" in="2" bc="00B4F0FF" fc="00008000">
        <tpls c="5">
          <tpl fld="1" item="8"/>
          <tpl fld="4" item="160"/>
          <tpl fld="2" item="1"/>
          <tpl fld="7" item="0"/>
          <tpl hier="51" item="4294967295"/>
        </tpls>
      </n>
      <m in="0" fc="00404040">
        <tpls c="5">
          <tpl fld="9" item="0"/>
          <tpl fld="4" item="160"/>
          <tpl fld="2" item="1"/>
          <tpl fld="7" item="1"/>
          <tpl hier="51" item="4294967295"/>
        </tpls>
      </m>
      <n v="1130153" in="0" bc="00B4F0FF" fc="00008000">
        <tpls c="5">
          <tpl fld="1" item="13"/>
          <tpl fld="4" item="160"/>
          <tpl fld="2" item="1"/>
          <tpl fld="7" item="1"/>
          <tpl hier="51" item="4294967295"/>
        </tpls>
      </n>
      <n v="1.2200883939254972E-2" in="1" bc="00B4F0FF" fc="00008000">
        <tpls c="5">
          <tpl fld="1" item="24"/>
          <tpl fld="4" item="160"/>
          <tpl fld="2" item="1"/>
          <tpl fld="7" item="0"/>
          <tpl hier="51" item="4294967295"/>
        </tpls>
      </n>
      <m in="0" fc="00404040">
        <tpls c="5">
          <tpl fld="9" item="2"/>
          <tpl fld="4" item="160"/>
          <tpl fld="2" item="1"/>
          <tpl fld="7" item="0"/>
          <tpl hier="51" item="4294967295"/>
        </tpls>
      </m>
      <n v="14763509.74" in="0" bc="00B4F0FF" fc="00008000">
        <tpls c="5">
          <tpl fld="1" item="20"/>
          <tpl fld="4" item="160"/>
          <tpl fld="2" item="1"/>
          <tpl fld="7" item="0"/>
          <tpl hier="51" item="4294967295"/>
        </tpls>
      </n>
      <m in="0" fc="00404040">
        <tpls c="5">
          <tpl fld="15" item="0"/>
          <tpl fld="4" item="160"/>
          <tpl fld="2" item="1"/>
          <tpl fld="7" item="1"/>
          <tpl hier="51" item="4294967295"/>
        </tpls>
      </m>
      <n v="0.42278271963090475" in="0" bc="00B4F0FF" fc="00008000">
        <tpls c="5">
          <tpl fld="1" item="7"/>
          <tpl fld="4" item="160"/>
          <tpl fld="2" item="1"/>
          <tpl fld="7" item="0"/>
          <tpl hier="51" item="4294967295"/>
        </tpls>
      </n>
      <n v="1.1206900069786613E-2" bc="00B4F0FF" fc="00008000">
        <tpls c="5">
          <tpl fld="1" item="26"/>
          <tpl fld="4" item="160"/>
          <tpl fld="2" item="1"/>
          <tpl fld="7" item="0"/>
          <tpl hier="51" item="4294967295"/>
        </tpls>
      </n>
      <m in="0" fc="00404040">
        <tpls c="5">
          <tpl fld="9" item="1"/>
          <tpl fld="4" item="160"/>
          <tpl fld="2" item="1"/>
          <tpl fld="7" item="0"/>
          <tpl hier="51" item="4294967295"/>
        </tpls>
      </m>
      <n v="65745528" in="0" bc="00B4F0FF" fc="00008000">
        <tpls c="5">
          <tpl fld="1" item="4"/>
          <tpl fld="4" item="161"/>
          <tpl fld="2" item="1"/>
          <tpl fld="7" item="0"/>
          <tpl hier="51" item="4294967295"/>
        </tpls>
      </n>
      <m in="0" fc="00404040">
        <tpls c="5">
          <tpl fld="9" item="0"/>
          <tpl fld="4" item="161"/>
          <tpl fld="2" item="1"/>
          <tpl fld="7" item="1"/>
          <tpl hier="51" item="4294967295"/>
        </tpls>
      </m>
      <n v="1280093" in="0" bc="00B4F0FF" fc="00008000">
        <tpls c="5">
          <tpl fld="1" item="13"/>
          <tpl fld="4" item="161"/>
          <tpl fld="2" item="1"/>
          <tpl fld="7" item="1"/>
          <tpl hier="51" item="4294967295"/>
        </tpls>
      </n>
      <n v="4.9699473149274691E-2" bc="00B4F0FF" fc="00008000">
        <tpls c="5">
          <tpl fld="1" item="26"/>
          <tpl fld="4" item="161"/>
          <tpl fld="2" item="1"/>
          <tpl fld="7" item="0"/>
          <tpl hier="51" item="4294967295"/>
        </tpls>
      </n>
      <m in="0" fc="00404040">
        <tpls c="5">
          <tpl fld="15" item="0"/>
          <tpl fld="4" item="161"/>
          <tpl fld="2" item="1"/>
          <tpl fld="7" item="1"/>
          <tpl hier="51" item="4294967295"/>
        </tpls>
      </m>
      <m in="0" fc="00404040">
        <tpls c="5">
          <tpl fld="9" item="1"/>
          <tpl fld="4" item="161"/>
          <tpl fld="2" item="1"/>
          <tpl fld="7" item="0"/>
          <tpl hier="51" item="4294967295"/>
        </tpls>
      </m>
      <n v="19890967.989999998" in="0" bc="00B4F0FF" fc="00008000">
        <tpls c="5">
          <tpl fld="1" item="20"/>
          <tpl fld="4" item="161"/>
          <tpl fld="2" item="1"/>
          <tpl fld="7" item="0"/>
          <tpl hier="51" item="4294967295"/>
        </tpls>
      </n>
      <m in="0" fc="00404040">
        <tpls c="5">
          <tpl fld="9" item="2"/>
          <tpl fld="4" item="161"/>
          <tpl fld="2" item="1"/>
          <tpl fld="7" item="0"/>
          <tpl hier="51" item="4294967295"/>
        </tpls>
      </m>
      <n v="0.23347916029770582" bc="00B4F0FF" fc="00008000">
        <tpls c="5">
          <tpl fld="1" item="27"/>
          <tpl fld="4" item="161"/>
          <tpl fld="2" item="1"/>
          <tpl fld="7" item="0"/>
          <tpl hier="51" item="4294967295"/>
        </tpls>
      </n>
      <n v="44299717" in="0" bc="00B4F0FF" fc="00008000">
        <tpls c="5">
          <tpl fld="1" item="5"/>
          <tpl fld="4" item="161"/>
          <tpl fld="2" item="1"/>
          <tpl fld="7" item="0"/>
          <tpl hier="51" item="4294967295"/>
        </tpls>
      </n>
      <n v="0.43713939782084998" in="2" bc="00B4F0FF" fc="00008000">
        <tpls c="5">
          <tpl fld="1" item="8"/>
          <tpl fld="4" item="161"/>
          <tpl fld="2" item="1"/>
          <tpl fld="7" item="0"/>
          <tpl hier="51" item="4294967295"/>
        </tpls>
      </n>
      <n v="84.010468000000003" in="3" bc="00B4F0FF" fc="00008000">
        <tpls c="6">
          <tpl fld="1" item="3"/>
          <tpl fld="4" item="161"/>
          <tpl fld="2" item="1"/>
          <tpl fld="23" item="0"/>
          <tpl fld="7" item="0"/>
          <tpl hier="51" item="4294967295"/>
        </tpls>
      </n>
      <n v="100.925348" in="3" bc="00B4F0FF" fc="00008000">
        <tpls c="6">
          <tpl fld="1" item="3"/>
          <tpl fld="13" item="32"/>
          <tpl fld="2" item="1"/>
          <tpl fld="23" item="0"/>
          <tpl fld="7" item="0"/>
          <tpl hier="51" item="4294967295"/>
        </tpls>
      </n>
      <n v="86061449" in="0" bc="00B4F0FF" fc="00008000">
        <tpls c="5">
          <tpl fld="1" item="5"/>
          <tpl fld="13" item="32"/>
          <tpl fld="2" item="1"/>
          <tpl fld="7" item="0"/>
          <tpl hier="51" item="4294967295"/>
        </tpls>
      </n>
      <m in="0" fc="00404040">
        <tpls c="5">
          <tpl fld="9" item="2"/>
          <tpl fld="13" item="32"/>
          <tpl fld="2" item="1"/>
          <tpl fld="7" item="0"/>
          <tpl hier="51" item="4294967295"/>
        </tpls>
      </m>
      <n v="99885622" in="0" bc="00B4F0FF" fc="00008000">
        <tpls c="5">
          <tpl fld="1" item="4"/>
          <tpl fld="4" item="164"/>
          <tpl fld="2" item="1"/>
          <tpl fld="7" item="0"/>
          <tpl hier="51" item="4294967295"/>
        </tpls>
      </n>
      <n v="102906289" in="0" bc="00B4F0FF" fc="00008000">
        <tpls c="5">
          <tpl fld="1" item="5"/>
          <tpl fld="4" item="164"/>
          <tpl fld="2" item="1"/>
          <tpl fld="7" item="0"/>
          <tpl hier="51" item="4294967295"/>
        </tpls>
      </n>
      <m in="0" fc="00404040">
        <tpls c="5">
          <tpl fld="15" item="0"/>
          <tpl fld="4" item="164"/>
          <tpl fld="2" item="1"/>
          <tpl fld="7" item="1"/>
          <tpl hier="51" item="4294967295"/>
        </tpls>
      </m>
      <n v="2320091" in="0" bc="00B4F0FF" fc="00008000">
        <tpls c="5">
          <tpl fld="1" item="13"/>
          <tpl fld="4" item="164"/>
          <tpl fld="2" item="1"/>
          <tpl fld="7" item="1"/>
          <tpl hier="51" item="4294967295"/>
        </tpls>
      </n>
      <n v="137.208279" in="3" bc="00B4F0FF" fc="00008000">
        <tpls c="6">
          <tpl fld="1" item="3"/>
          <tpl fld="4" item="164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64"/>
          <tpl fld="2" item="1"/>
          <tpl fld="7" item="0"/>
          <tpl hier="51" item="4294967295"/>
        </tpls>
      </m>
      <n v="20509117.390000001" in="0" bc="00B4F0FF" fc="00008000">
        <tpls c="5">
          <tpl fld="1" item="20"/>
          <tpl fld="4" item="164"/>
          <tpl fld="2" item="1"/>
          <tpl fld="7" item="0"/>
          <tpl hier="51" item="4294967295"/>
        </tpls>
      </n>
      <n v="0.35910165575450559" in="0" bc="00B4F0FF" fc="00008000">
        <tpls c="5">
          <tpl fld="1" item="7"/>
          <tpl fld="4" item="164"/>
          <tpl fld="2" item="1"/>
          <tpl fld="7" item="0"/>
          <tpl hier="51" item="4294967295"/>
        </tpls>
      </n>
      <m in="0" fc="00404040">
        <tpls c="5">
          <tpl fld="9" item="0"/>
          <tpl fld="4" item="164"/>
          <tpl fld="2" item="1"/>
          <tpl fld="7" item="1"/>
          <tpl hier="51" item="4294967295"/>
        </tpls>
      </m>
      <n v="0.29963604471397476" bc="00B4F0FF" fc="00008000">
        <tpls c="5">
          <tpl fld="1" item="22"/>
          <tpl fld="4" item="164"/>
          <tpl fld="2" item="1"/>
          <tpl fld="7" item="0"/>
          <tpl hier="51" item="4294967295"/>
        </tpls>
      </n>
      <n v="2.0318369377496325E-2" in="1" bc="00B4F0FF" fc="00008000">
        <tpls c="5">
          <tpl fld="1" item="24"/>
          <tpl fld="4" item="164"/>
          <tpl fld="2" item="1"/>
          <tpl fld="7" item="0"/>
          <tpl hier="51" item="4294967295"/>
        </tpls>
      </n>
      <n v="2.2061909750254592E-2" bc="00B4F0FF" fc="00008000">
        <tpls c="5">
          <tpl fld="1" item="26"/>
          <tpl fld="4" item="164"/>
          <tpl fld="2" item="1"/>
          <tpl fld="7" item="0"/>
          <tpl hier="51" item="4294967295"/>
        </tpls>
      </n>
      <n v="0.40537091007065845" in="2" bc="00B4F0FF" fc="00008000">
        <tpls c="5">
          <tpl fld="1" item="8"/>
          <tpl fld="4" item="164"/>
          <tpl fld="2" item="1"/>
          <tpl fld="7" item="0"/>
          <tpl hier="51" item="4294967295"/>
        </tpls>
      </n>
      <m in="0" fc="00404040">
        <tpls c="5">
          <tpl fld="9" item="2"/>
          <tpl fld="4" item="164"/>
          <tpl fld="2" item="1"/>
          <tpl fld="7" item="0"/>
          <tpl hier="51" item="4294967295"/>
        </tpls>
      </m>
      <m in="0" fc="00404040">
        <tpls c="5">
          <tpl fld="9" item="2"/>
          <tpl fld="4" item="165"/>
          <tpl fld="2" item="1"/>
          <tpl fld="7" item="0"/>
          <tpl hier="51" item="4294967295"/>
        </tpls>
      </m>
      <n v="61563318" in="0" bc="00B4F0FF" fc="00008000">
        <tpls c="5">
          <tpl fld="1" item="5"/>
          <tpl fld="4" item="165"/>
          <tpl fld="2" item="1"/>
          <tpl fld="7" item="0"/>
          <tpl hier="51" item="4294967295"/>
        </tpls>
      </n>
      <n v="76.872264000000001" in="3" bc="00B4F0FF" fc="00008000">
        <tpls c="6">
          <tpl fld="1" item="3"/>
          <tpl fld="4" item="165"/>
          <tpl fld="2" item="1"/>
          <tpl fld="23" item="0"/>
          <tpl fld="7" item="0"/>
          <tpl hier="51" item="4294967295"/>
        </tpls>
      </n>
      <n v="54248917" in="0" bc="00B4F0FF" fc="00008000">
        <tpls c="5">
          <tpl fld="1" item="4"/>
          <tpl fld="4" item="165"/>
          <tpl fld="2" item="1"/>
          <tpl fld="7" item="0"/>
          <tpl hier="51" item="4294967295"/>
        </tpls>
      </n>
      <m in="0" fc="00404040">
        <tpls c="5">
          <tpl fld="9" item="0"/>
          <tpl fld="4" item="165"/>
          <tpl fld="2" item="1"/>
          <tpl fld="7" item="1"/>
          <tpl hier="51" item="4294967295"/>
        </tpls>
      </m>
      <n v="1117343" in="0" bc="00B4F0FF" fc="00008000">
        <tpls c="5">
          <tpl fld="1" item="13"/>
          <tpl fld="4" item="165"/>
          <tpl fld="2" item="1"/>
          <tpl fld="7" item="1"/>
          <tpl hier="51" item="4294967295"/>
        </tpls>
      </n>
      <m in="0" fc="00404040">
        <tpls c="5">
          <tpl fld="15" item="0"/>
          <tpl fld="4" item="165"/>
          <tpl fld="2" item="1"/>
          <tpl fld="7" item="1"/>
          <tpl hier="51" item="4294967295"/>
        </tpls>
      </m>
      <n v="2.0075579759753655E-2" in="1" bc="00B4F0FF" fc="00008000">
        <tpls c="5">
          <tpl fld="1" item="24"/>
          <tpl fld="4" item="165"/>
          <tpl fld="2" item="1"/>
          <tpl fld="7" item="0"/>
          <tpl hier="51" item="4294967295"/>
        </tpls>
      </n>
      <n v="0.41717445160106598" in="2" bc="00B4F0FF" fc="00008000">
        <tpls c="5">
          <tpl fld="1" item="8"/>
          <tpl fld="4" item="165"/>
          <tpl fld="2" item="1"/>
          <tpl fld="7" item="0"/>
          <tpl hier="51" item="4294967295"/>
        </tpls>
      </n>
      <n v="0.16027957795303727" in="1" bc="00B4F0FF" fc="00008000">
        <tpls c="5">
          <tpl fld="1" item="21"/>
          <tpl fld="4" item="167"/>
          <tpl fld="2" item="1"/>
          <tpl fld="7" item="0"/>
          <tpl hier="51" item="4294967295"/>
        </tpls>
      </n>
      <n v="37.133940000000003" in="3" bc="00B4F0FF" fc="00008000">
        <tpls c="6">
          <tpl fld="1" item="3"/>
          <tpl fld="4" item="167"/>
          <tpl fld="2" item="1"/>
          <tpl fld="23" item="0"/>
          <tpl fld="7" item="0"/>
          <tpl hier="51" item="4294967295"/>
        </tpls>
      </n>
      <n v="0.11179604301447334" bc="00B4F0FF" fc="00008000">
        <tpls c="5">
          <tpl fld="1" item="27"/>
          <tpl fld="4" item="167"/>
          <tpl fld="2" item="1"/>
          <tpl fld="7" item="0"/>
          <tpl hier="51" item="4294967295"/>
        </tpls>
      </n>
      <m in="0" fc="00404040">
        <tpls c="5">
          <tpl fld="9" item="0"/>
          <tpl fld="4" item="167"/>
          <tpl fld="2" item="1"/>
          <tpl fld="7" item="1"/>
          <tpl hier="51" item="4294967295"/>
        </tpls>
      </m>
      <n v="476076" in="0" bc="00B4F0FF" fc="00008000">
        <tpls c="5">
          <tpl fld="1" item="13"/>
          <tpl fld="4" item="167"/>
          <tpl fld="2" item="1"/>
          <tpl fld="7" item="1"/>
          <tpl hier="51" item="4294967295"/>
        </tpls>
      </n>
      <m in="0" fc="00404040">
        <tpls c="5">
          <tpl fld="15" item="0"/>
          <tpl fld="4" item="167"/>
          <tpl fld="2" item="1"/>
          <tpl fld="7" item="1"/>
          <tpl hier="51" item="4294967295"/>
        </tpls>
      </m>
      <n v="0.59606092568568125" in="2" bc="00B4F0FF" fc="00008000">
        <tpls c="5">
          <tpl fld="1" item="8"/>
          <tpl fld="4" item="167"/>
          <tpl fld="2" item="1"/>
          <tpl fld="7" item="0"/>
          <tpl hier="51" item="4294967295"/>
        </tpls>
      </n>
      <n v="0.35683416275461888" in="0" bc="00B4F0FF" fc="00008000">
        <tpls c="5">
          <tpl fld="1" item="7"/>
          <tpl fld="4" item="167"/>
          <tpl fld="2" item="1"/>
          <tpl fld="7" item="0"/>
          <tpl hier="51" item="4294967295"/>
        </tpls>
      </n>
      <n v="0.27013131451093636" bc="00B4F0FF" fc="00008000">
        <tpls c="5">
          <tpl fld="1" item="22"/>
          <tpl fld="4" item="167"/>
          <tpl fld="2" item="1"/>
          <tpl fld="7" item="0"/>
          <tpl hier="51" item="4294967295"/>
        </tpls>
      </n>
      <m in="0" fc="00404040">
        <tpls c="5">
          <tpl fld="9" item="1"/>
          <tpl fld="4" item="167"/>
          <tpl fld="2" item="1"/>
          <tpl fld="7" item="0"/>
          <tpl hier="51" item="4294967295"/>
        </tpls>
      </m>
      <n v="4248135.2" in="0" bc="00B4F0FF" fc="00008000">
        <tpls c="5">
          <tpl fld="1" item="20"/>
          <tpl fld="4" item="167"/>
          <tpl fld="2" item="1"/>
          <tpl fld="7" item="0"/>
          <tpl hier="51" item="4294967295"/>
        </tpls>
      </n>
      <n v="0.59606092568568125" in="2" bc="00B4F0FF" fc="00008000">
        <tpls c="5">
          <tpl fld="1" item="9"/>
          <tpl fld="4" item="167"/>
          <tpl fld="2" item="1"/>
          <tpl fld="7" item="0"/>
          <tpl hier="51" item="4294967295"/>
        </tpls>
      </n>
      <n v="1.8061784758679873E-2" in="1" bc="00B4F0FF" fc="00008000">
        <tpls c="5">
          <tpl fld="1" item="24"/>
          <tpl fld="4" item="167"/>
          <tpl fld="2" item="1"/>
          <tpl fld="7" item="0"/>
          <tpl hier="51" item="4294967295"/>
        </tpls>
      </n>
      <m in="0" fc="00404040">
        <tpls c="5">
          <tpl fld="9" item="2"/>
          <tpl fld="4" item="167"/>
          <tpl fld="2" item="1"/>
          <tpl fld="7" item="0"/>
          <tpl hier="51" item="4294967295"/>
        </tpls>
      </m>
      <n v="22204" in="0" bc="00B4F0FF" fc="00008000">
        <tpls c="5">
          <tpl fld="1" item="19"/>
          <tpl fld="4" item="167"/>
          <tpl fld="2" item="1"/>
          <tpl fld="7" item="1"/>
          <tpl hier="51" item="4294967295"/>
        </tpls>
      </n>
      <n v="16271957" in="0" bc="00B4F0FF" fc="00008000">
        <tpls c="5">
          <tpl fld="1" item="4"/>
          <tpl fld="4" item="167"/>
          <tpl fld="2" item="1"/>
          <tpl fld="7" item="1"/>
          <tpl hier="51" item="4294967295"/>
        </tpls>
      </n>
      <n v="0.11811269036281918" bc="00B4F0FF" fc="00008000">
        <tpls c="5">
          <tpl fld="1" item="27"/>
          <tpl fld="4" item="168"/>
          <tpl fld="2" item="1"/>
          <tpl fld="7" item="0"/>
          <tpl hier="51" item="4294967295"/>
        </tpls>
      </n>
      <m in="0" fc="00404040">
        <tpls c="5">
          <tpl fld="9" item="2"/>
          <tpl fld="4" item="168"/>
          <tpl fld="2" item="1"/>
          <tpl fld="7" item="0"/>
          <tpl hier="51" item="4294967295"/>
        </tpls>
      </m>
      <n v="2539822.91" in="0" bc="00B4F0FF" fc="00008000">
        <tpls c="5">
          <tpl fld="1" item="20"/>
          <tpl fld="4" item="168"/>
          <tpl fld="2" item="1"/>
          <tpl fld="7" item="0"/>
          <tpl hier="51" item="4294967295"/>
        </tpls>
      </n>
      <n v="16623490" in="0" bc="00B4F0FF" fc="00008000">
        <tpls c="5">
          <tpl fld="1" item="5"/>
          <tpl fld="4" item="168"/>
          <tpl fld="2" item="1"/>
          <tpl fld="7" item="0"/>
          <tpl hier="51" item="4294967295"/>
        </tpls>
      </n>
      <n v="1.460220021226865E-2" bc="00B4F0FF" fc="00008000">
        <tpls c="5">
          <tpl fld="1" item="26"/>
          <tpl fld="4" item="168"/>
          <tpl fld="2" item="1"/>
          <tpl fld="7" item="0"/>
          <tpl hier="51" item="4294967295"/>
        </tpls>
      </n>
      <n v="20.938555000000001" in="3" bc="00B4F0FF" fc="00008000">
        <tpls c="6">
          <tpl fld="1" item="3"/>
          <tpl fld="4" item="168"/>
          <tpl fld="2" item="1"/>
          <tpl fld="23" item="0"/>
          <tpl fld="7" item="0"/>
          <tpl hier="51" item="4294967295"/>
        </tpls>
      </n>
      <n v="1.0211030375497252" in="0" bc="00B4F0FF" fc="00008000">
        <tpls c="5">
          <tpl fld="1" item="7"/>
          <tpl fld="4" item="168"/>
          <tpl fld="2" item="1"/>
          <tpl fld="7" item="0"/>
          <tpl hier="51" item="4294967295"/>
        </tpls>
      </n>
      <n v="5.3601988501713167E-2" bc="00B4F0FF" fc="00008000">
        <tpls c="5">
          <tpl fld="1" item="22"/>
          <tpl fld="4" item="168"/>
          <tpl fld="2" item="1"/>
          <tpl fld="7" item="0"/>
          <tpl hier="51" item="4294967295"/>
        </tpls>
      </n>
      <m in="0" fc="00404040">
        <tpls c="5">
          <tpl fld="9" item="0"/>
          <tpl fld="4" item="168"/>
          <tpl fld="2" item="1"/>
          <tpl fld="7" item="1"/>
          <tpl hier="51" item="4294967295"/>
        </tpls>
      </m>
      <n v="282242" in="0" bc="00B4F0FF" fc="00008000">
        <tpls c="5">
          <tpl fld="1" item="13"/>
          <tpl fld="4" item="168"/>
          <tpl fld="2" item="1"/>
          <tpl fld="7" item="1"/>
          <tpl hier="51" item="4294967295"/>
        </tpls>
      </n>
      <n v="0.70887581208990946" in="2" bc="00B4F0FF" fc="00008000">
        <tpls c="5">
          <tpl fld="1" item="8"/>
          <tpl fld="4" item="168"/>
          <tpl fld="2" item="1"/>
          <tpl fld="7" item="0"/>
          <tpl hier="51" item="4294967295"/>
        </tpls>
      </n>
      <n v="20327" in="0" bc="00B4F0FF" fc="00008000">
        <tpls c="5">
          <tpl fld="1" item="19"/>
          <tpl fld="4" item="168"/>
          <tpl fld="2" item="1"/>
          <tpl fld="7" item="1"/>
          <tpl hier="51" item="4294967295"/>
        </tpls>
      </n>
      <n v="17756862" in="0" bc="00B4F0FF" fc="00008000">
        <tpls c="5">
          <tpl fld="1" item="4"/>
          <tpl fld="4" item="168"/>
          <tpl fld="2" item="1"/>
          <tpl fld="7" item="1"/>
          <tpl hier="51" item="4294967295"/>
        </tpls>
      </n>
      <m in="0" fc="00404040">
        <tpls c="5">
          <tpl fld="9" item="1"/>
          <tpl fld="4" item="168"/>
          <tpl fld="2" item="1"/>
          <tpl fld="7" item="0"/>
          <tpl hier="51" item="4294967295"/>
        </tpls>
      </m>
      <m in="0" fc="00404040">
        <tpls c="5">
          <tpl fld="15" item="0"/>
          <tpl fld="4" item="168"/>
          <tpl fld="2" item="1"/>
          <tpl fld="7" item="1"/>
          <tpl hier="51" item="4294967295"/>
        </tpls>
      </m>
      <n v="-2.1384481652982916E-4" in="1" bc="00B4F0FF" fc="00000080">
        <tpls c="5">
          <tpl fld="1" item="24"/>
          <tpl fld="4" item="168"/>
          <tpl fld="2" item="1"/>
          <tpl fld="7" item="0"/>
          <tpl hier="51" item="4294967295"/>
        </tpls>
      </n>
      <n v="0.70887581208990946" in="2" bc="00B4F0FF" fc="00008000">
        <tpls c="5">
          <tpl fld="1" item="9"/>
          <tpl fld="4" item="168"/>
          <tpl fld="2" item="1"/>
          <tpl fld="7" item="0"/>
          <tpl hier="51" item="4294967295"/>
        </tpls>
      </n>
      <n v="7.6027863039485905E-3" bc="00B4F0FF" fc="00008000">
        <tpls c="5">
          <tpl fld="1" item="26"/>
          <tpl fld="4" item="169"/>
          <tpl fld="2" item="1"/>
          <tpl fld="7" item="0"/>
          <tpl hier="51" item="4294967295"/>
        </tpls>
      </n>
      <m in="0" fc="00404040">
        <tpls c="5">
          <tpl fld="9" item="0"/>
          <tpl fld="4" item="169"/>
          <tpl fld="2" item="1"/>
          <tpl fld="7" item="1"/>
          <tpl hier="51" item="4294967295"/>
        </tpls>
      </m>
      <n v="986.27149299999996" in="3" bc="00B4F0FF" fc="00008000">
        <tpls c="6">
          <tpl fld="1" item="3"/>
          <tpl fld="4" item="169"/>
          <tpl fld="2" item="1"/>
          <tpl fld="23" item="0"/>
          <tpl fld="7" item="0"/>
          <tpl hier="51" item="4294967295"/>
        </tpls>
      </n>
      <n v="0.11478291569522053" bc="00B4F0FF" fc="00008000">
        <tpls c="5">
          <tpl fld="1" item="27"/>
          <tpl fld="4" item="169"/>
          <tpl fld="2" item="1"/>
          <tpl fld="7" item="0"/>
          <tpl hier="51" item="4294967295"/>
        </tpls>
      </n>
      <n v="1.8874491351403243E-2" in="1" bc="00B4F0FF" fc="00008000">
        <tpls c="5">
          <tpl fld="1" item="24"/>
          <tpl fld="4" item="169"/>
          <tpl fld="2" item="1"/>
          <tpl fld="7" item="0"/>
          <tpl hier="51" item="4294967295"/>
        </tpls>
      </n>
      <n v="0.37248163945671742" in="0" bc="00B4F0FF" fc="00008000">
        <tpls c="5">
          <tpl fld="1" item="7"/>
          <tpl fld="4" item="169"/>
          <tpl fld="2" item="1"/>
          <tpl fld="7" item="0"/>
          <tpl hier="51" item="4294967295"/>
        </tpls>
      </n>
      <n v="0.26352199138747934" bc="00B4F0FF" fc="00008000">
        <tpls c="5">
          <tpl fld="1" item="22"/>
          <tpl fld="4" item="169"/>
          <tpl fld="2" item="1"/>
          <tpl fld="7" item="0"/>
          <tpl hier="51" item="4294967295"/>
        </tpls>
      </n>
      <n v="0.32714951706188994" in="2" bc="00B4F0FF" fc="00008000">
        <tpls c="5">
          <tpl fld="1" item="8"/>
          <tpl fld="4" item="169"/>
          <tpl fld="2" item="1"/>
          <tpl fld="7" item="0"/>
          <tpl hier="51" item="4294967295"/>
        </tpls>
      </n>
      <m in="0" fc="00404040">
        <tpls c="5">
          <tpl fld="15" item="0"/>
          <tpl fld="4" item="170"/>
          <tpl fld="2" item="1"/>
          <tpl fld="7" item="1"/>
          <tpl hier="51" item="4294967295"/>
        </tpls>
      </m>
      <n v="406456" in="0" bc="00B4F0FF" fc="00008000">
        <tpls c="5">
          <tpl fld="1" item="13"/>
          <tpl fld="4" item="170"/>
          <tpl fld="2" item="1"/>
          <tpl fld="7" item="1"/>
          <tpl hier="51" item="4294967295"/>
        </tpls>
      </n>
      <n v="8224" in="0" bc="00B4F0FF" fc="00008000">
        <tpls c="5">
          <tpl fld="1" item="19"/>
          <tpl fld="4" item="170"/>
          <tpl fld="2" item="1"/>
          <tpl fld="7" item="1"/>
          <tpl hier="51" item="4294967295"/>
        </tpls>
      </n>
      <n v="30405242" in="0" bc="00B4F0FF" fc="00008000">
        <tpls c="5">
          <tpl fld="1" item="4"/>
          <tpl fld="4" item="170"/>
          <tpl fld="2" item="1"/>
          <tpl fld="7" item="1"/>
          <tpl hier="51" item="4294967295"/>
        </tpls>
      </n>
      <m in="0" fc="00404040">
        <tpls c="5">
          <tpl fld="9" item="0"/>
          <tpl fld="4" item="170"/>
          <tpl fld="2" item="1"/>
          <tpl fld="7" item="1"/>
          <tpl hier="51" item="4294967295"/>
        </tpls>
      </m>
      <n v="30405242" in="0" bc="00B4F0FF" fc="00008000">
        <tpls c="5">
          <tpl fld="1" item="4"/>
          <tpl fld="4" item="170"/>
          <tpl fld="2" item="1"/>
          <tpl fld="7" item="0"/>
          <tpl hier="51" item="4294967295"/>
        </tpls>
      </n>
      <n v="20987221" in="0" bc="00B4F0FF" fc="00008000">
        <tpls c="5">
          <tpl fld="1" item="5"/>
          <tpl fld="4" item="170"/>
          <tpl fld="2" item="1"/>
          <tpl fld="7" item="0"/>
          <tpl hier="51" item="4294967295"/>
        </tpls>
      </n>
      <n v="33.734054" in="3" bc="00B4F0FF" fc="00008000">
        <tpls c="6">
          <tpl fld="1" item="3"/>
          <tpl fld="4" item="170"/>
          <tpl fld="2" item="1"/>
          <tpl fld="23" item="0"/>
          <tpl fld="7" item="0"/>
          <tpl hier="51" item="4294967295"/>
        </tpls>
      </n>
      <n v="1.1116165305506045E-2" in="1" bc="00B4F0FF" fc="00008000">
        <tpls c="5">
          <tpl fld="1" item="24"/>
          <tpl fld="4" item="170"/>
          <tpl fld="2" item="1"/>
          <tpl fld="7" item="0"/>
          <tpl hier="51" item="4294967295"/>
        </tpls>
      </n>
      <n v="9.8871113525077839E-2" in="1" bc="00B4F0FF" fc="00008000">
        <tpls c="5">
          <tpl fld="1" item="21"/>
          <tpl fld="4" item="170"/>
          <tpl fld="2" item="1"/>
          <tpl fld="7" item="0"/>
          <tpl hier="51" item="4294967295"/>
        </tpls>
      </n>
      <n v="0.20531293643451051" bc="00B4F0FF" fc="00008000">
        <tpls c="5">
          <tpl fld="1" item="22"/>
          <tpl fld="4" item="171"/>
          <tpl fld="2" item="1"/>
          <tpl fld="7" item="0"/>
          <tpl hier="51" item="4294967295"/>
        </tpls>
      </n>
      <n v="1.653269646295696E-2" in="1" bc="00B4F0FF" fc="00008000">
        <tpls c="5">
          <tpl fld="1" item="24"/>
          <tpl fld="4" item="171"/>
          <tpl fld="2" item="1"/>
          <tpl fld="7" item="0"/>
          <tpl hier="51" item="4294967295"/>
        </tpls>
      </n>
      <n v="9.129879012254867E-2" in="1" bc="00B4F0FF" fc="00008000">
        <tpls c="5">
          <tpl fld="1" item="21"/>
          <tpl fld="4" item="171"/>
          <tpl fld="2" item="1"/>
          <tpl fld="7" item="0"/>
          <tpl hier="51" item="4294967295"/>
        </tpls>
      </n>
      <m in="0" fc="00404040">
        <tpls c="5">
          <tpl fld="9" item="2"/>
          <tpl fld="4" item="171"/>
          <tpl fld="2" item="1"/>
          <tpl fld="7" item="0"/>
          <tpl hier="51" item="4294967295"/>
        </tpls>
      </m>
      <n v="330914" in="0" bc="00B4F0FF" fc="00008000">
        <tpls c="5">
          <tpl fld="1" item="19"/>
          <tpl fld="4" item="171"/>
          <tpl fld="2" item="1"/>
          <tpl fld="7" item="1"/>
          <tpl hier="51" item="4294967295"/>
        </tpls>
      </n>
      <n v="49395127" in="0" bc="00B4F0FF" fc="00008000">
        <tpls c="5">
          <tpl fld="1" item="4"/>
          <tpl fld="4" item="171"/>
          <tpl fld="2" item="1"/>
          <tpl fld="7" item="1"/>
          <tpl hier="51" item="4294967295"/>
        </tpls>
      </n>
      <n v="0.18122957722200222" bc="00B4F0FF" fc="00008000">
        <tpls c="5">
          <tpl fld="1" item="27"/>
          <tpl fld="4" item="171"/>
          <tpl fld="2" item="1"/>
          <tpl fld="7" item="0"/>
          <tpl hier="51" item="4294967295"/>
        </tpls>
      </n>
      <n v="0.53259064935394085" in="2" bc="00B4F0FF" fc="00008000">
        <tpls c="5">
          <tpl fld="1" item="9"/>
          <tpl fld="4" item="171"/>
          <tpl fld="2" item="1"/>
          <tpl fld="7" item="0"/>
          <tpl hier="51" item="4294967295"/>
        </tpls>
      </n>
      <m in="0" fc="00404040">
        <tpls c="5">
          <tpl fld="15" item="0"/>
          <tpl fld="4" item="171"/>
          <tpl fld="2" item="1"/>
          <tpl fld="7" item="1"/>
          <tpl hier="51" item="4294967295"/>
        </tpls>
      </m>
      <n v="3.1080807663997238E-2" bc="00B4F0FF" fc="00008000">
        <tpls c="5">
          <tpl fld="1" item="26"/>
          <tpl fld="4" item="171"/>
          <tpl fld="2" item="1"/>
          <tpl fld="7" item="0"/>
          <tpl hier="51" item="4294967295"/>
        </tpls>
      </n>
      <n v="66.265073000000001" in="3" bc="00B4F0FF" fc="00008000">
        <tpls c="6">
          <tpl fld="1" item="3"/>
          <tpl fld="4" item="171"/>
          <tpl fld="2" item="1"/>
          <tpl fld="23" item="0"/>
          <tpl fld="7" item="0"/>
          <tpl hier="51" item="4294967295"/>
        </tpls>
      </n>
      <n v="0.42381864752894005" in="0" bc="00B4F0FF" fc="00008000">
        <tpls c="5">
          <tpl fld="1" item="7"/>
          <tpl fld="4" item="171"/>
          <tpl fld="2" item="1"/>
          <tpl fld="7" item="0"/>
          <tpl hier="51" item="4294967295"/>
        </tpls>
      </n>
      <n v="0.48449228888795925" in="0" bc="00B4F0FF" fc="00008000">
        <tpls c="5">
          <tpl fld="1" item="7"/>
          <tpl fld="4" item="172"/>
          <tpl fld="2" item="1"/>
          <tpl fld="7" item="0"/>
          <tpl hier="51" item="4294967295"/>
        </tpls>
      </n>
      <n v="-18319" in="0" bc="00B4F0FF" fc="00000080">
        <tpls c="5">
          <tpl fld="1" item="19"/>
          <tpl fld="4" item="172"/>
          <tpl fld="2" item="1"/>
          <tpl fld="7" item="1"/>
          <tpl hier="51" item="4294967295"/>
        </tpls>
      </n>
      <n v="62177320" in="0" bc="00B4F0FF" fc="00008000">
        <tpls c="5">
          <tpl fld="1" item="4"/>
          <tpl fld="4" item="172"/>
          <tpl fld="2" item="1"/>
          <tpl fld="7" item="1"/>
          <tpl hier="51" item="4294967295"/>
        </tpls>
      </n>
      <n v="0.26247691736478063" bc="00B4F0FF" fc="00008000">
        <tpls c="5">
          <tpl fld="1" item="22"/>
          <tpl fld="4" item="172"/>
          <tpl fld="2" item="1"/>
          <tpl fld="7" item="0"/>
          <tpl hier="51" item="4294967295"/>
        </tpls>
      </n>
      <n v="0.63160630124922235" in="2" bc="00B4F0FF" fc="00008000">
        <tpls c="5">
          <tpl fld="1" item="8"/>
          <tpl fld="4" item="172"/>
          <tpl fld="2" item="1"/>
          <tpl fld="7" item="0"/>
          <tpl hier="51" item="4294967295"/>
        </tpls>
      </n>
      <n v="0.15211565184052403" bc="00B4F0FF" fc="00008000">
        <tpls c="5">
          <tpl fld="1" item="27"/>
          <tpl fld="4" item="172"/>
          <tpl fld="2" item="1"/>
          <tpl fld="7" item="0"/>
          <tpl hier="51" item="4294967295"/>
        </tpls>
      </n>
      <m in="0" fc="00404040">
        <tpls c="5">
          <tpl fld="9" item="2"/>
          <tpl fld="4" item="172"/>
          <tpl fld="2" item="1"/>
          <tpl fld="7" item="0"/>
          <tpl hier="51" item="4294967295"/>
        </tpls>
      </m>
      <n v="5.7300360639571842E-3" bc="00B4F0FF" fc="00008000">
        <tpls c="5">
          <tpl fld="1" item="26"/>
          <tpl fld="4" item="172"/>
          <tpl fld="2" item="1"/>
          <tpl fld="7" item="0"/>
          <tpl hier="51" item="4294967295"/>
        </tpls>
      </n>
      <n v="1.2679631167825505E-2" in="1" bc="00B4F0FF" fc="00008000">
        <tpls c="5">
          <tpl fld="1" item="24"/>
          <tpl fld="4" item="172"/>
          <tpl fld="2" item="1"/>
          <tpl fld="7" item="0"/>
          <tpl hier="51" item="4294967295"/>
        </tpls>
      </n>
      <n v="0.63160630124922235" in="2" bc="00B4F0FF" fc="00008000">
        <tpls c="5">
          <tpl fld="1" item="9"/>
          <tpl fld="4" item="172"/>
          <tpl fld="2" item="1"/>
          <tpl fld="7" item="0"/>
          <tpl hier="51" item="4294967295"/>
        </tpls>
      </n>
      <m in="0" fc="00404040">
        <tpls c="5">
          <tpl fld="9" item="2"/>
          <tpl fld="4" item="173"/>
          <tpl fld="2" item="1"/>
          <tpl fld="7" item="0"/>
          <tpl hier="51" item="4294967295"/>
        </tpls>
      </m>
      <n v="5042251.7699999996" in="0" bc="00B4F0FF" fc="00008000">
        <tpls c="5">
          <tpl fld="1" item="20"/>
          <tpl fld="4" item="173"/>
          <tpl fld="2" item="1"/>
          <tpl fld="7" item="0"/>
          <tpl hier="51" item="4294967295"/>
        </tpls>
      </n>
      <n v="29.315182" in="3" bc="00B4F0FF" fc="00008000">
        <tpls c="6">
          <tpl fld="1" item="3"/>
          <tpl fld="4" item="173"/>
          <tpl fld="2" item="1"/>
          <tpl fld="23" item="0"/>
          <tpl fld="7" item="0"/>
          <tpl hier="51" item="4294967295"/>
        </tpls>
      </n>
      <n v="1.175103032864842E-2" bc="00B4F0FF" fc="00008000">
        <tpls c="5">
          <tpl fld="1" item="22"/>
          <tpl fld="4" item="173"/>
          <tpl fld="2" item="1"/>
          <tpl fld="7" item="0"/>
          <tpl hier="51" item="4294967295"/>
        </tpls>
      </n>
      <m in="0" fc="00404040">
        <tpls c="5">
          <tpl fld="15" item="0"/>
          <tpl fld="4" item="173"/>
          <tpl fld="2" item="1"/>
          <tpl fld="7" item="1"/>
          <tpl hier="51" item="4294967295"/>
        </tpls>
      </m>
      <n v="416834" in="0" bc="00B4F0FF" fc="00008000">
        <tpls c="5">
          <tpl fld="1" item="13"/>
          <tpl fld="4" item="173"/>
          <tpl fld="2" item="1"/>
          <tpl fld="7" item="1"/>
          <tpl hier="51" item="4294967295"/>
        </tpls>
      </n>
      <n v="0.57684965144330158" in="0" bc="00B4F0FF" fc="00008000">
        <tpls c="5">
          <tpl fld="1" item="7"/>
          <tpl fld="4" item="173"/>
          <tpl fld="2" item="1"/>
          <tpl fld="7" item="0"/>
          <tpl hier="51" item="4294967295"/>
        </tpls>
      </n>
      <n v="0.16132708520104305" bc="00B4F0FF" fc="00008000">
        <tpls c="5">
          <tpl fld="1" item="27"/>
          <tpl fld="4" item="173"/>
          <tpl fld="2" item="1"/>
          <tpl fld="7" item="0"/>
          <tpl hier="51" item="4294967295"/>
        </tpls>
      </n>
      <m in="0" fc="00404040">
        <tpls c="5">
          <tpl fld="9" item="0"/>
          <tpl fld="4" item="173"/>
          <tpl fld="2" item="1"/>
          <tpl fld="7" item="1"/>
          <tpl hier="51" item="4294967295"/>
        </tpls>
      </m>
      <n v="0.95008943810687418" in="2" bc="00B4F0FF" fc="00008000">
        <tpls c="5">
          <tpl fld="1" item="8"/>
          <tpl fld="4" item="173"/>
          <tpl fld="2" item="1"/>
          <tpl fld="7" item="0"/>
          <tpl hier="51" item="4294967295"/>
        </tpls>
      </n>
      <m in="0" fc="00404040">
        <tpls c="5">
          <tpl fld="9" item="1"/>
          <tpl fld="4" item="173"/>
          <tpl fld="2" item="1"/>
          <tpl fld="7" item="0"/>
          <tpl hier="51" item="4294967295"/>
        </tpls>
      </m>
      <m in="0" fc="00404040">
        <tpls c="5">
          <tpl fld="9" item="1"/>
          <tpl fld="4" item="174"/>
          <tpl fld="2" item="1"/>
          <tpl fld="7" item="0"/>
          <tpl hier="51" item="4294967295"/>
        </tpls>
      </m>
      <n v="0.14010838800801712" bc="00B4F0FF" fc="00008000">
        <tpls c="5">
          <tpl fld="1" item="27"/>
          <tpl fld="4" item="174"/>
          <tpl fld="2" item="1"/>
          <tpl fld="7" item="0"/>
          <tpl hier="51" item="4294967295"/>
        </tpls>
      </n>
      <m in="0" fc="00404040">
        <tpls c="5">
          <tpl fld="15" item="0"/>
          <tpl fld="4" item="174"/>
          <tpl fld="2" item="1"/>
          <tpl fld="7" item="1"/>
          <tpl hier="51" item="4294967295"/>
        </tpls>
      </m>
      <n v="0.45171707425205859" in="2" bc="00B4F0FF" fc="00008000">
        <tpls c="5">
          <tpl fld="1" item="9"/>
          <tpl fld="4" item="174"/>
          <tpl fld="2" item="1"/>
          <tpl fld="7" item="0"/>
          <tpl hier="51" item="4294967295"/>
        </tpls>
      </n>
      <n v="2.0469267492473648E-2" bc="00B4F0FF" fc="00008000">
        <tpls c="5">
          <tpl fld="1" item="26"/>
          <tpl fld="4" item="174"/>
          <tpl fld="2" item="1"/>
          <tpl fld="7" item="0"/>
          <tpl hier="51" item="4294967295"/>
        </tpls>
      </n>
      <n v="85.692239000000001" in="3" bc="00B4F0FF" fc="00008000">
        <tpls c="6">
          <tpl fld="1" item="3"/>
          <tpl fld="4" item="174"/>
          <tpl fld="2" item="1"/>
          <tpl fld="23" item="0"/>
          <tpl fld="7" item="0"/>
          <tpl hier="51" item="4294967295"/>
        </tpls>
      </n>
      <n v="0.33124119236641436" in="0" bc="00B4F0FF" fc="00008000">
        <tpls c="5">
          <tpl fld="1" item="7"/>
          <tpl fld="4" item="174"/>
          <tpl fld="2" item="1"/>
          <tpl fld="7" item="0"/>
          <tpl hier="51" item="4294967295"/>
        </tpls>
      </n>
      <n v="-1932" in="0" bc="00B4F0FF" fc="00000080">
        <tpls c="5">
          <tpl fld="1" item="19"/>
          <tpl fld="13" item="33"/>
          <tpl fld="2" item="1"/>
          <tpl fld="7" item="1"/>
          <tpl hier="51" item="4294967295"/>
        </tpls>
      </n>
      <n v="117434845" in="0" bc="00B4F0FF" fc="00008000">
        <tpls c="5">
          <tpl fld="1" item="4"/>
          <tpl fld="13" item="33"/>
          <tpl fld="2" item="1"/>
          <tpl fld="7" item="1"/>
          <tpl hier="51" item="4294967295"/>
        </tpls>
      </n>
      <n v="117434845" in="0" bc="00B4F0FF" fc="00008000">
        <tpls c="5">
          <tpl fld="1" item="4"/>
          <tpl fld="13" item="33"/>
          <tpl fld="2" item="1"/>
          <tpl fld="7" item="0"/>
          <tpl hier="51" item="4294967295"/>
        </tpls>
      </n>
      <n v="129341478" in="0" bc="00B4F0FF" fc="00008000">
        <tpls c="5">
          <tpl fld="1" item="5"/>
          <tpl fld="13" item="33"/>
          <tpl fld="2" item="1"/>
          <tpl fld="7" item="0"/>
          <tpl hier="51" item="4294967295"/>
        </tpls>
      </n>
      <n v="6.1695519340411332E-3" in="1" bc="00B4F0FF" fc="00008000">
        <tpls c="5">
          <tpl fld="1" item="24"/>
          <tpl fld="13" item="33"/>
          <tpl fld="2" item="1"/>
          <tpl fld="7" item="0"/>
          <tpl hier="51" item="4294967295"/>
        </tpls>
      </n>
      <n v="0.18971730540189299" bc="00B4F0FF" fc="00008000">
        <tpls c="5">
          <tpl fld="1" item="27"/>
          <tpl fld="13" item="33"/>
          <tpl fld="2" item="1"/>
          <tpl fld="7" item="0"/>
          <tpl hier="51" item="4294967295"/>
        </tpls>
      </n>
      <n v="0" bc="00B4F0FF" fc="00404040">
        <tpls c="5">
          <tpl fld="1" item="22"/>
          <tpl fld="13" item="33"/>
          <tpl fld="2" item="1"/>
          <tpl fld="7" item="0"/>
          <tpl hier="51" item="4294967295"/>
        </tpls>
      </n>
      <n v="235000" in="0" fc="00008000">
        <tpls c="5">
          <tpl fld="9" item="1"/>
          <tpl fld="13" item="33"/>
          <tpl fld="2" item="1"/>
          <tpl fld="7" item="0"/>
          <tpl hier="51" item="4294967295"/>
        </tpls>
      </n>
      <n v="34654940" in="0" bc="00B4F0FF" fc="00008000">
        <tpls c="5">
          <tpl fld="1" item="20"/>
          <tpl fld="13" item="33"/>
          <tpl fld="2" item="1"/>
          <tpl fld="7" item="0"/>
          <tpl hier="51" item="4294967295"/>
        </tpls>
      </n>
      <n v="0.31099299814724374" in="2" bc="00B4F0FF" fc="00008000">
        <tpls c="5">
          <tpl fld="1" item="8"/>
          <tpl fld="13" item="33"/>
          <tpl fld="2" item="1"/>
          <tpl fld="7" item="0"/>
          <tpl hier="51" item="4294967295"/>
        </tpls>
      </n>
      <n v="1713000" in="0" fc="00008000">
        <tpls c="5">
          <tpl fld="15" item="0"/>
          <tpl fld="13" item="33"/>
          <tpl fld="2" item="1"/>
          <tpl fld="7" item="1"/>
          <tpl hier="51" item="4294967295"/>
        </tpls>
      </n>
      <n v="2426696" in="0" bc="00B4F0FF" fc="00008000">
        <tpls c="5">
          <tpl fld="1" item="13"/>
          <tpl fld="13" item="33"/>
          <tpl fld="2" item="1"/>
          <tpl fld="7" item="1"/>
          <tpl hier="51" item="4294967295"/>
        </tpls>
      </n>
      <n v="0.59806033839238737" in="0" bc="00B4F0FF" fc="00008000">
        <tpls c="5">
          <tpl fld="1" item="7"/>
          <tpl fld="13" item="33"/>
          <tpl fld="2" item="1"/>
          <tpl fld="7" item="0"/>
          <tpl hier="51" item="4294967295"/>
        </tpls>
      </n>
      <n v="44000" in="0" fc="00008000">
        <tpls c="5">
          <tpl fld="9" item="0"/>
          <tpl fld="13" item="33"/>
          <tpl fld="2" item="1"/>
          <tpl fld="7" item="1"/>
          <tpl hier="51" item="4294967295"/>
        </tpls>
      </n>
      <n v="168.83201299999999" in="3" bc="00B4F0FF" fc="00008000">
        <tpls c="6">
          <tpl fld="1" item="3"/>
          <tpl fld="13" item="33"/>
          <tpl fld="2" item="1"/>
          <tpl fld="23" item="0"/>
          <tpl fld="7" item="0"/>
          <tpl hier="51" item="4294967295"/>
        </tpls>
      </n>
      <n v="1.0115868608284643E-2" bc="00B4F0FF" fc="00008000">
        <tpls c="5">
          <tpl fld="1" item="26"/>
          <tpl fld="13" item="33"/>
          <tpl fld="2" item="1"/>
          <tpl fld="7" item="0"/>
          <tpl hier="51" item="4294967295"/>
        </tpls>
      </n>
      <n v="702000" in="0" fc="00008000">
        <tpls c="5">
          <tpl fld="9" item="2"/>
          <tpl fld="13" item="33"/>
          <tpl fld="2" item="1"/>
          <tpl fld="7" item="0"/>
          <tpl hier="51" item="4294967295"/>
        </tpls>
      </n>
      <m in="0" fc="00404040">
        <tpls c="5">
          <tpl fld="15" item="0"/>
          <tpl fld="4" item="175"/>
          <tpl fld="2" item="1"/>
          <tpl fld="7" item="1"/>
          <tpl hier="51" item="4294967295"/>
        </tpls>
      </m>
      <n v="0.55411091036126403" in="2" bc="00B4F0FF" fc="00008000">
        <tpls c="5">
          <tpl fld="1" item="9"/>
          <tpl fld="4" item="175"/>
          <tpl fld="2" item="1"/>
          <tpl fld="7" item="0"/>
          <tpl hier="51" item="4294967295"/>
        </tpls>
      </n>
      <n v="0.47486856371451275" bc="00B4F0FF" fc="00008000">
        <tpls c="5">
          <tpl fld="1" item="22"/>
          <tpl fld="4" item="175"/>
          <tpl fld="2" item="1"/>
          <tpl fld="7" item="0"/>
          <tpl hier="51" item="4294967295"/>
        </tpls>
      </n>
      <m in="0" fc="00404040">
        <tpls c="5">
          <tpl fld="9" item="1"/>
          <tpl fld="4" item="175"/>
          <tpl fld="2" item="1"/>
          <tpl fld="7" item="0"/>
          <tpl hier="51" item="4294967295"/>
        </tpls>
      </m>
      <n v="1430.6263630000001" in="3" bc="00B4F0FF" fc="00008000">
        <tpls c="6">
          <tpl fld="1" item="3"/>
          <tpl fld="4" item="175"/>
          <tpl fld="2" item="1"/>
          <tpl fld="23" item="0"/>
          <tpl fld="7" item="0"/>
          <tpl hier="51" item="4294967295"/>
        </tpls>
      </n>
      <n v="1.3809620889068184E-2" bc="00B4F0FF" fc="00008000">
        <tpls c="5">
          <tpl fld="1" item="26"/>
          <tpl fld="4" item="175"/>
          <tpl fld="2" item="1"/>
          <tpl fld="7" item="0"/>
          <tpl hier="51" item="4294967295"/>
        </tpls>
      </n>
      <n v="0.11599087552189143" in="1" bc="00B4F0FF" fc="00008000">
        <tpls c="5">
          <tpl fld="1" item="21"/>
          <tpl fld="4" item="175"/>
          <tpl fld="2" item="1"/>
          <tpl fld="7" item="0"/>
          <tpl hier="51" item="4294967295"/>
        </tpls>
      </n>
      <n v="1.7132448370574833E-2" in="1" bc="00B4F0FF" fc="00008000">
        <tpls c="5">
          <tpl fld="1" item="24"/>
          <tpl fld="4" item="175"/>
          <tpl fld="2" item="1"/>
          <tpl fld="7" item="0"/>
          <tpl hier="51" item="4294967295"/>
        </tpls>
      </n>
      <n v="68900206" in="0" bc="00B4F0FF" fc="00008000">
        <tpls c="5">
          <tpl fld="1" item="4"/>
          <tpl fld="4" item="176"/>
          <tpl fld="2" item="1"/>
          <tpl fld="7" item="0"/>
          <tpl hier="51" item="4294967295"/>
        </tpls>
      </n>
      <n v="58468202" in="0" bc="00B4F0FF" fc="00008000">
        <tpls c="5">
          <tpl fld="1" item="5"/>
          <tpl fld="4" item="176"/>
          <tpl fld="2" item="1"/>
          <tpl fld="7" item="0"/>
          <tpl hier="51" item="4294967295"/>
        </tpls>
      </n>
      <n v="8.919314555107348E-2" in="1" bc="00B4F0FF" fc="00008000">
        <tpls c="5">
          <tpl fld="1" item="21"/>
          <tpl fld="4" item="176"/>
          <tpl fld="2" item="1"/>
          <tpl fld="7" item="0"/>
          <tpl hier="51" item="4294967295"/>
        </tpls>
      </n>
      <m in="0" fc="00404040">
        <tpls c="5">
          <tpl fld="9" item="2"/>
          <tpl fld="4" item="176"/>
          <tpl fld="2" item="1"/>
          <tpl fld="7" item="0"/>
          <tpl hier="51" item="4294967295"/>
        </tpls>
      </m>
      <n v="23405082.059999999" in="0" bc="00B4F0FF" fc="00008000">
        <tpls c="5">
          <tpl fld="1" item="20"/>
          <tpl fld="4" item="176"/>
          <tpl fld="2" item="1"/>
          <tpl fld="7" item="0"/>
          <tpl hier="51" item="4294967295"/>
        </tpls>
      </n>
      <n v="92.175144000000003" in="3" bc="00B4F0FF" fc="00008000">
        <tpls c="6">
          <tpl fld="1" item="3"/>
          <tpl fld="4" item="176"/>
          <tpl fld="2" item="1"/>
          <tpl fld="23" item="0"/>
          <tpl fld="7" item="0"/>
          <tpl hier="51" item="4294967295"/>
        </tpls>
      </n>
      <n v="0.26778426904441738" bc="00B4F0FF" fc="00008000">
        <tpls c="5">
          <tpl fld="1" item="22"/>
          <tpl fld="4" item="176"/>
          <tpl fld="2" item="1"/>
          <tpl fld="7" item="0"/>
          <tpl hier="51" item="4294967295"/>
        </tpls>
      </n>
      <n v="0.24395539850855347" bc="00B4F0FF" fc="00008000">
        <tpls c="5">
          <tpl fld="1" item="27"/>
          <tpl fld="4" item="176"/>
          <tpl fld="2" item="1"/>
          <tpl fld="7" item="0"/>
          <tpl hier="51" item="4294967295"/>
        </tpls>
      </n>
      <m in="0" fc="00404040">
        <tpls c="5">
          <tpl fld="9" item="1"/>
          <tpl fld="4" item="176"/>
          <tpl fld="2" item="1"/>
          <tpl fld="7" item="0"/>
          <tpl hier="51" item="4294967295"/>
        </tpls>
      </m>
      <n v="0.56315807235272575" in="2" bc="00B4F0FF" fc="00008000">
        <tpls c="5">
          <tpl fld="1" item="8"/>
          <tpl fld="4" item="176"/>
          <tpl fld="2" item="1"/>
          <tpl fld="7" item="0"/>
          <tpl hier="51" item="4294967295"/>
        </tpls>
      </n>
      <n v="2.2052259408662594E-2" in="1" bc="00B4F0FF" fc="00008000">
        <tpls c="5">
          <tpl fld="1" item="24"/>
          <tpl fld="4" item="176"/>
          <tpl fld="2" item="1"/>
          <tpl fld="7" item="0"/>
          <tpl hier="51" item="4294967295"/>
        </tpls>
      </n>
      <n v="0.56315807235272575" in="2" bc="00B4F0FF" fc="00008000">
        <tpls c="5">
          <tpl fld="1" item="9"/>
          <tpl fld="4" item="176"/>
          <tpl fld="2" item="1"/>
          <tpl fld="7" item="0"/>
          <tpl hier="51" item="4294967295"/>
        </tpls>
      </n>
      <n v="3.602144745198653E-2" bc="00B4F0FF" fc="00008000">
        <tpls c="5">
          <tpl fld="1" item="26"/>
          <tpl fld="4" item="176"/>
          <tpl fld="2" item="1"/>
          <tpl fld="7" item="0"/>
          <tpl hier="51" item="4294967295"/>
        </tpls>
      </n>
      <m in="0" fc="00404040">
        <tpls c="5">
          <tpl fld="15" item="0"/>
          <tpl fld="4" item="176"/>
          <tpl fld="2" item="1"/>
          <tpl fld="7" item="1"/>
          <tpl hier="51" item="4294967295"/>
        </tpls>
      </m>
      <n v="1537123" in="0" bc="00B4F0FF" fc="00008000">
        <tpls c="5">
          <tpl fld="1" item="13"/>
          <tpl fld="4" item="176"/>
          <tpl fld="2" item="1"/>
          <tpl fld="7" item="1"/>
          <tpl hier="51" item="4294967295"/>
        </tpls>
      </n>
      <n v="219318" in="0" bc="00B4F0FF" fc="00008000">
        <tpls c="5">
          <tpl fld="1" item="19"/>
          <tpl fld="4" item="176"/>
          <tpl fld="2" item="1"/>
          <tpl fld="7" item="1"/>
          <tpl hier="51" item="4294967295"/>
        </tpls>
      </n>
      <n v="68900206" in="0" bc="00B4F0FF" fc="00008000">
        <tpls c="5">
          <tpl fld="1" item="4"/>
          <tpl fld="4" item="176"/>
          <tpl fld="2" item="1"/>
          <tpl fld="7" item="1"/>
          <tpl hier="51" item="4294967295"/>
        </tpls>
      </n>
      <m in="0" fc="00404040">
        <tpls c="5">
          <tpl fld="9" item="0"/>
          <tpl fld="4" item="176"/>
          <tpl fld="2" item="1"/>
          <tpl fld="7" item="1"/>
          <tpl hier="51" item="4294967295"/>
        </tpls>
      </m>
      <m in="0" fc="00404040">
        <tpls c="5">
          <tpl fld="9" item="2"/>
          <tpl fld="4" item="177"/>
          <tpl fld="2" item="1"/>
          <tpl fld="7" item="0"/>
          <tpl hier="51" item="4294967295"/>
        </tpls>
      </m>
      <n v="127374" in="0" bc="00B4F0FF" fc="00008000">
        <tpls c="5">
          <tpl fld="1" item="19"/>
          <tpl fld="4" item="177"/>
          <tpl fld="2" item="1"/>
          <tpl fld="7" item="1"/>
          <tpl hier="51" item="4294967295"/>
        </tpls>
      </n>
      <n v="26698604" in="0" bc="00B4F0FF" fc="00008000">
        <tpls c="5">
          <tpl fld="1" item="4"/>
          <tpl fld="4" item="177"/>
          <tpl fld="2" item="1"/>
          <tpl fld="7" item="1"/>
          <tpl hier="51" item="4294967295"/>
        </tpls>
      </n>
      <n v="30.335763" in="3" bc="00B4F0FF" fc="00008000">
        <tpls c="6">
          <tpl fld="1" item="3"/>
          <tpl fld="4" item="177"/>
          <tpl fld="2" item="1"/>
          <tpl fld="23" item="0"/>
          <tpl fld="7" item="0"/>
          <tpl hier="51" item="4294967295"/>
        </tpls>
      </n>
      <n v="5.8409977960821972E-2" in="1" bc="00B4F0FF" fc="00008000">
        <tpls c="5">
          <tpl fld="1" item="21"/>
          <tpl fld="4" item="177"/>
          <tpl fld="2" item="1"/>
          <tpl fld="7" item="0"/>
          <tpl hier="51" item="4294967295"/>
        </tpls>
      </n>
      <n v="2.5117861246396041E-2" bc="00B4F0FF" fc="00008000">
        <tpls c="5">
          <tpl fld="1" item="26"/>
          <tpl fld="4" item="177"/>
          <tpl fld="2" item="1"/>
          <tpl fld="7" item="0"/>
          <tpl hier="51" item="4294967295"/>
        </tpls>
      </n>
      <n v="0.55484077697631251" in="0" bc="00B4F0FF" fc="00008000">
        <tpls c="5">
          <tpl fld="1" item="7"/>
          <tpl fld="4" item="177"/>
          <tpl fld="2" item="1"/>
          <tpl fld="7" item="0"/>
          <tpl hier="51" item="4294967295"/>
        </tpls>
      </n>
      <m in="0" fc="00404040">
        <tpls c="5">
          <tpl fld="9" item="0"/>
          <tpl fld="4" item="177"/>
          <tpl fld="2" item="1"/>
          <tpl fld="7" item="1"/>
          <tpl hier="51" item="4294967295"/>
        </tpls>
      </m>
      <n v="414769" in="0" bc="00B4F0FF" fc="00008000">
        <tpls c="5">
          <tpl fld="1" item="13"/>
          <tpl fld="4" item="177"/>
          <tpl fld="2" item="1"/>
          <tpl fld="7" item="1"/>
          <tpl hier="51" item="4294967295"/>
        </tpls>
      </n>
      <n v="0.24019699771785011" bc="00B4F0FF" fc="00008000">
        <tpls c="5">
          <tpl fld="1" item="22"/>
          <tpl fld="4" item="177"/>
          <tpl fld="2" item="1"/>
          <tpl fld="7" item="0"/>
          <tpl hier="51" item="4294967295"/>
        </tpls>
      </n>
      <m in="0" fc="00404040">
        <tpls c="5">
          <tpl fld="15" item="0"/>
          <tpl fld="4" item="177"/>
          <tpl fld="2" item="1"/>
          <tpl fld="7" item="1"/>
          <tpl hier="51" item="4294967295"/>
        </tpls>
      </m>
      <n v="0.28212354050622696" in="0" bc="00B4F0FF" fc="00008000">
        <tpls c="5">
          <tpl fld="1" item="7"/>
          <tpl fld="4" item="178"/>
          <tpl fld="2" item="1"/>
          <tpl fld="7" item="0"/>
          <tpl hier="51" item="4294967295"/>
        </tpls>
      </n>
      <n v="0.42937520677260926" in="2" bc="00B4F0FF" fc="00008000">
        <tpls c="5">
          <tpl fld="1" item="9"/>
          <tpl fld="4" item="178"/>
          <tpl fld="2" item="1"/>
          <tpl fld="7" item="0"/>
          <tpl hier="51" item="4294967295"/>
        </tpls>
      </n>
      <m in="0" fc="00404040">
        <tpls c="5">
          <tpl fld="9" item="2"/>
          <tpl fld="4" item="178"/>
          <tpl fld="2" item="1"/>
          <tpl fld="7" item="0"/>
          <tpl hier="51" item="4294967295"/>
        </tpls>
      </m>
      <n v="28177067.899999999" in="0" bc="00B4F0FF" fc="00008000">
        <tpls c="5">
          <tpl fld="1" item="20"/>
          <tpl fld="4" item="178"/>
          <tpl fld="2" item="1"/>
          <tpl fld="7" item="0"/>
          <tpl hier="51" item="4294967295"/>
        </tpls>
      </n>
      <n v="2.6330474462217823E-2" in="1" bc="00B4F0FF" fc="00008000">
        <tpls c="5">
          <tpl fld="1" item="24"/>
          <tpl fld="4" item="178"/>
          <tpl fld="2" item="1"/>
          <tpl fld="7" item="0"/>
          <tpl hier="51" item="4294967295"/>
        </tpls>
      </n>
      <n v="0.2421630889572253" bc="00B4F0FF" fc="00008000">
        <tpls c="5">
          <tpl fld="1" item="22"/>
          <tpl fld="4" item="178"/>
          <tpl fld="2" item="1"/>
          <tpl fld="7" item="0"/>
          <tpl hier="51" item="4294967295"/>
        </tpls>
      </n>
      <n v="119.568912" in="3" bc="00B4F0FF" fc="00008000">
        <tpls c="6">
          <tpl fld="1" item="3"/>
          <tpl fld="4" item="178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78"/>
          <tpl fld="2" item="1"/>
          <tpl fld="7" item="1"/>
          <tpl hier="51" item="4294967295"/>
        </tpls>
      </m>
      <n v="254916" in="0" bc="00B4F0FF" fc="00008000">
        <tpls c="5">
          <tpl fld="1" item="19"/>
          <tpl fld="4" item="178"/>
          <tpl fld="2" item="1"/>
          <tpl fld="7" item="1"/>
          <tpl hier="51" item="4294967295"/>
        </tpls>
      </n>
      <n v="79029886" in="0" bc="00B4F0FF" fc="00008000">
        <tpls c="5">
          <tpl fld="1" item="4"/>
          <tpl fld="4" item="178"/>
          <tpl fld="2" item="1"/>
          <tpl fld="7" item="1"/>
          <tpl hier="51" item="4294967295"/>
        </tpls>
      </n>
      <n v="0.11990863294638665" in="1" bc="00B4F0FF" fc="00008000">
        <tpls c="5">
          <tpl fld="1" item="21"/>
          <tpl fld="4" item="178"/>
          <tpl fld="2" item="1"/>
          <tpl fld="7" item="0"/>
          <tpl hier="51" item="4294967295"/>
        </tpls>
      </n>
      <n v="216602758" in="0" bc="00B4F0FF" fc="00008000">
        <tpls c="5">
          <tpl fld="1" item="4"/>
          <tpl fld="4" item="179"/>
          <tpl fld="2" item="1"/>
          <tpl fld="7" item="0"/>
          <tpl hier="51" item="4294967295"/>
        </tpls>
      </n>
      <n v="172946491" in="0" bc="00B4F0FF" fc="00008000">
        <tpls c="5">
          <tpl fld="1" item="5"/>
          <tpl fld="4" item="179"/>
          <tpl fld="2" item="1"/>
          <tpl fld="7" item="0"/>
          <tpl hier="51" item="4294967295"/>
        </tpls>
      </n>
      <n v="0.3098903116591793" in="0" bc="00B4F0FF" fc="00008000">
        <tpls c="5">
          <tpl fld="1" item="7"/>
          <tpl fld="4" item="179"/>
          <tpl fld="2" item="1"/>
          <tpl fld="7" item="0"/>
          <tpl hier="51" item="4294967295"/>
        </tpls>
      </n>
      <m in="0" fc="00404040">
        <tpls c="5">
          <tpl fld="15" item="0"/>
          <tpl fld="4" item="179"/>
          <tpl fld="2" item="1"/>
          <tpl fld="7" item="1"/>
          <tpl hier="51" item="4294967295"/>
        </tpls>
      </m>
      <n v="2967492" in="0" bc="00B4F0FF" fc="00008000">
        <tpls c="5">
          <tpl fld="1" item="13"/>
          <tpl fld="4" item="179"/>
          <tpl fld="2" item="1"/>
          <tpl fld="7" item="1"/>
          <tpl hier="51" item="4294967295"/>
        </tpls>
      </n>
      <n v="0.18931644937771119" bc="00B4F0FF" fc="00008000">
        <tpls c="5">
          <tpl fld="1" item="27"/>
          <tpl fld="4" item="179"/>
          <tpl fld="2" item="1"/>
          <tpl fld="7" item="0"/>
          <tpl hier="51" item="4294967295"/>
        </tpls>
      </n>
      <n v="256.89371199999999" in="3" bc="00B4F0FF" fc="00008000">
        <tpls c="6">
          <tpl fld="1" item="3"/>
          <tpl fld="4" item="179"/>
          <tpl fld="2" item="1"/>
          <tpl fld="23" item="0"/>
          <tpl fld="7" item="0"/>
          <tpl hier="51" item="4294967295"/>
        </tpls>
      </n>
      <n v="0.1508119109714697" bc="00B4F0FF" fc="00008000">
        <tpls c="5">
          <tpl fld="1" item="22"/>
          <tpl fld="4" item="179"/>
          <tpl fld="2" item="1"/>
          <tpl fld="7" item="0"/>
          <tpl hier="51" item="4294967295"/>
        </tpls>
      </n>
      <n v="174682" in="0" bc="00B4F0FF" fc="00008000">
        <tpls c="5">
          <tpl fld="1" item="19"/>
          <tpl fld="4" item="179"/>
          <tpl fld="2" item="1"/>
          <tpl fld="7" item="1"/>
          <tpl hier="51" item="4294967295"/>
        </tpls>
      </n>
      <n v="216602758" in="0" bc="00B4F0FF" fc="00008000">
        <tpls c="5">
          <tpl fld="1" item="4"/>
          <tpl fld="4" item="179"/>
          <tpl fld="2" item="1"/>
          <tpl fld="7" item="1"/>
          <tpl hier="51" item="4294967295"/>
        </tpls>
      </n>
      <n v="0.54543947839346474" in="2" bc="00B4F0FF" fc="00008000">
        <tpls c="5">
          <tpl fld="1" item="8"/>
          <tpl fld="4" item="179"/>
          <tpl fld="2" item="1"/>
          <tpl fld="7" item="0"/>
          <tpl hier="51" item="4294967295"/>
        </tpls>
      </n>
      <n v="1.6651853056353728E-2" bc="00B4F0FF" fc="00008000">
        <tpls c="5">
          <tpl fld="1" item="26"/>
          <tpl fld="4" item="179"/>
          <tpl fld="2" item="1"/>
          <tpl fld="7" item="0"/>
          <tpl hier="51" item="4294967295"/>
        </tpls>
      </n>
      <m in="0" fc="00404040">
        <tpls c="5">
          <tpl fld="9" item="1"/>
          <tpl fld="4" item="179"/>
          <tpl fld="2" item="1"/>
          <tpl fld="7" item="0"/>
          <tpl hier="51" item="4294967295"/>
        </tpls>
      </m>
      <n v="51291711.240000002" in="0" bc="00B4F0FF" fc="00008000">
        <tpls c="5">
          <tpl fld="1" item="20"/>
          <tpl fld="4" item="179"/>
          <tpl fld="2" item="1"/>
          <tpl fld="7" item="0"/>
          <tpl hier="51" item="4294967295"/>
        </tpls>
      </n>
      <n v="0.54543947839346474" in="2" bc="00B4F0FF" fc="00008000">
        <tpls c="5">
          <tpl fld="1" item="9"/>
          <tpl fld="4" item="179"/>
          <tpl fld="2" item="1"/>
          <tpl fld="7" item="0"/>
          <tpl hier="51" item="4294967295"/>
        </tpls>
      </n>
      <n v="2.0104725514971021E-2" in="1" bc="00B4F0FF" fc="00008000">
        <tpls c="5">
          <tpl fld="1" item="24"/>
          <tpl fld="4" item="179"/>
          <tpl fld="2" item="1"/>
          <tpl fld="7" item="0"/>
          <tpl hier="51" item="4294967295"/>
        </tpls>
      </n>
      <m in="0" fc="00404040">
        <tpls c="5">
          <tpl fld="9" item="0"/>
          <tpl fld="4" item="179"/>
          <tpl fld="2" item="1"/>
          <tpl fld="7" item="1"/>
          <tpl hier="51" item="4294967295"/>
        </tpls>
      </m>
      <m in="0" fc="00404040">
        <tpls c="5">
          <tpl fld="9" item="2"/>
          <tpl fld="4" item="179"/>
          <tpl fld="2" item="1"/>
          <tpl fld="7" item="0"/>
          <tpl hier="51" item="4294967295"/>
        </tpls>
      </m>
      <n v="-24000" in="0" fc="00000080">
        <tpls c="5">
          <tpl fld="9" item="1"/>
          <tpl fld="13" item="34"/>
          <tpl fld="2" item="1"/>
          <tpl fld="7" item="0"/>
          <tpl hier="51" item="4294967295"/>
        </tpls>
      </n>
      <n v="8827949" in="0" bc="00B4F0FF" fc="00008000">
        <tpls c="5">
          <tpl fld="1" item="20"/>
          <tpl fld="13" item="34"/>
          <tpl fld="2" item="1"/>
          <tpl fld="7" item="0"/>
          <tpl hier="51" item="4294967295"/>
        </tpls>
      </n>
      <n v="0.35509561531611694" in="2" bc="00B4F0FF" fc="00008000">
        <tpls c="5">
          <tpl fld="1" item="9"/>
          <tpl fld="13" item="34"/>
          <tpl fld="2" item="1"/>
          <tpl fld="7" item="0"/>
          <tpl hier="51" item="4294967295"/>
        </tpls>
      </n>
      <n v="3.5767084284420755E-2" in="1" bc="00B4F0FF" fc="00008000">
        <tpls c="5">
          <tpl fld="1" item="21"/>
          <tpl fld="13" item="34"/>
          <tpl fld="2" item="1"/>
          <tpl fld="7" item="0"/>
          <tpl hier="51" item="4294967295"/>
        </tpls>
      </n>
      <n v="5.8373687633058238E-3" in="1" bc="00B4F0FF" fc="00008000">
        <tpls c="5">
          <tpl fld="1" item="24"/>
          <tpl fld="13" item="34"/>
          <tpl fld="2" item="1"/>
          <tpl fld="7" item="0"/>
          <tpl hier="51" item="4294967295"/>
        </tpls>
      </n>
      <n v="6.3904394575578964E-3" bc="00B4F0FF" fc="00008000">
        <tpls c="5">
          <tpl fld="1" item="26"/>
          <tpl fld="13" item="34"/>
          <tpl fld="2" item="1"/>
          <tpl fld="7" item="0"/>
          <tpl hier="51" item="4294967295"/>
        </tpls>
      </n>
      <n v="469000" in="0" fc="00008000">
        <tpls c="5">
          <tpl fld="15" item="0"/>
          <tpl fld="13" item="34"/>
          <tpl fld="2" item="1"/>
          <tpl fld="7" item="1"/>
          <tpl hier="51" item="4294967295"/>
        </tpls>
      </n>
      <n v="888975" in="0" bc="00B4F0FF" fc="00008000">
        <tpls c="5">
          <tpl fld="1" item="13"/>
          <tpl fld="13" item="34"/>
          <tpl fld="2" item="1"/>
          <tpl fld="7" item="1"/>
          <tpl hier="51" item="4294967295"/>
        </tpls>
      </n>
      <n v="0.70769690647626116" in="0" bc="00B4F0FF" fc="00008000">
        <tpls c="5">
          <tpl fld="1" item="7"/>
          <tpl fld="13" item="34"/>
          <tpl fld="2" item="1"/>
          <tpl fld="7" item="0"/>
          <tpl hier="51" item="4294967295"/>
        </tpls>
      </n>
      <n v="302000" in="0" fc="00008000">
        <tpls c="5">
          <tpl fld="9" item="2"/>
          <tpl fld="13" item="34"/>
          <tpl fld="2" item="1"/>
          <tpl fld="7" item="0"/>
          <tpl hier="51" item="4294967295"/>
        </tpls>
      </n>
      <n v="0" bc="00B4F0FF" fc="00404040">
        <tpls c="5">
          <tpl fld="1" item="22"/>
          <tpl fld="13" item="34"/>
          <tpl fld="2" item="1"/>
          <tpl fld="7" item="0"/>
          <tpl hier="51" item="4294967295"/>
        </tpls>
      </n>
      <n v="0.17030654656084035" bc="00B4F0FF" fc="00008000">
        <tpls c="5">
          <tpl fld="1" item="27"/>
          <tpl fld="13" item="34"/>
          <tpl fld="2" item="1"/>
          <tpl fld="7" item="0"/>
          <tpl hier="51" item="4294967295"/>
        </tpls>
      </n>
      <n v="49.344828" in="3" bc="00B4F0FF" fc="00008000">
        <tpls c="6">
          <tpl fld="1" item="3"/>
          <tpl fld="13" item="34"/>
          <tpl fld="2" item="1"/>
          <tpl fld="23" item="0"/>
          <tpl fld="7" item="0"/>
          <tpl hier="51" item="4294967295"/>
        </tpls>
      </n>
      <n v="12000" in="0" fc="00008000">
        <tpls c="5">
          <tpl fld="9" item="0"/>
          <tpl fld="13" item="34"/>
          <tpl fld="2" item="1"/>
          <tpl fld="7" item="1"/>
          <tpl hier="51" item="4294967295"/>
        </tpls>
      </n>
      <m in="0" fc="00404040">
        <tpls c="5">
          <tpl fld="9" item="0"/>
          <tpl fld="4" item="133"/>
          <tpl fld="2" item="1"/>
          <tpl fld="7" item="1"/>
          <tpl hier="51" item="4294967295"/>
        </tpls>
      </m>
      <n v="1603247" in="0" bc="00B4F0FF" fc="00008000">
        <tpls c="5">
          <tpl fld="1" item="13"/>
          <tpl fld="4" item="133"/>
          <tpl fld="2" item="1"/>
          <tpl fld="7" item="1"/>
          <tpl hier="51" item="4294967295"/>
        </tpls>
      </n>
      <n v="8504" in="0" bc="00B4F0FF" fc="00008000">
        <tpls c="5">
          <tpl fld="1" item="19"/>
          <tpl fld="13" item="23"/>
          <tpl fld="2" item="1"/>
          <tpl fld="7" item="1"/>
          <tpl hier="51" item="4294967295"/>
        </tpls>
      </n>
      <n v="93395385" in="0" bc="00B4F0FF" fc="00008000">
        <tpls c="5">
          <tpl fld="1" item="4"/>
          <tpl fld="13" item="23"/>
          <tpl fld="2" item="1"/>
          <tpl fld="7" item="1"/>
          <tpl hier="51" item="4294967295"/>
        </tpls>
      </n>
      <n v="11000" in="0" fc="00008000">
        <tpls c="5">
          <tpl fld="9" item="0"/>
          <tpl fld="13" item="17"/>
          <tpl fld="2" item="1"/>
          <tpl fld="7" item="1"/>
          <tpl hier="51" item="4294967295"/>
        </tpls>
      </n>
      <n v="911312" in="0" bc="00B4F0FF" fc="00008000">
        <tpls c="5">
          <tpl fld="1" item="19"/>
          <tpl fld="4" item="75"/>
          <tpl fld="2" item="1"/>
          <tpl fld="7" item="1"/>
          <tpl hier="51" item="4294967295"/>
        </tpls>
      </n>
      <n v="227340993" in="0" bc="00B4F0FF" fc="00008000">
        <tpls c="5">
          <tpl fld="1" item="4"/>
          <tpl fld="4" item="75"/>
          <tpl fld="2" item="1"/>
          <tpl fld="7" item="1"/>
          <tpl hier="51" item="4294967295"/>
        </tpls>
      </n>
      <m in="0" fc="00404040">
        <tpls c="5">
          <tpl fld="9" item="1"/>
          <tpl fld="4" item="81"/>
          <tpl fld="2" item="1"/>
          <tpl fld="7" item="0"/>
          <tpl hier="51" item="4294967295"/>
        </tpls>
      </m>
      <n v="0.17337488077400628" bc="00B4F0FF" fc="00008000">
        <tpls c="5">
          <tpl fld="1" item="27"/>
          <tpl fld="4" item="109"/>
          <tpl fld="2" item="1"/>
          <tpl fld="7" item="0"/>
          <tpl hier="51" item="4294967295"/>
        </tpls>
      </n>
      <n v="0.58640227048151938" in="2" bc="00B4F0FF" fc="00008000">
        <tpls c="5">
          <tpl fld="1" item="9"/>
          <tpl fld="4" item="106"/>
          <tpl fld="2" item="1"/>
          <tpl fld="7" item="0"/>
          <tpl hier="51" item="4294967295"/>
        </tpls>
      </n>
      <n v="0.37435459833936058" in="2" bc="00B4F0FF" fc="00008000">
        <tpls c="5">
          <tpl fld="1" item="9"/>
          <tpl fld="4" item="33"/>
          <tpl fld="2" item="1"/>
          <tpl fld="7" item="0"/>
          <tpl hier="51" item="4294967295"/>
        </tpls>
      </n>
      <n v="145.99923000000001" in="3" bc="00B4F0FF" fc="00008000">
        <tpls c="6">
          <tpl fld="1" item="3"/>
          <tpl fld="4" item="137"/>
          <tpl fld="2" item="1"/>
          <tpl fld="23" item="0"/>
          <tpl fld="7" item="0"/>
          <tpl hier="51" item="4294967295"/>
        </tpls>
      </n>
      <n v="0.56950128240651932" in="0" bc="00B4F0FF" fc="00008000">
        <tpls c="5">
          <tpl fld="1" item="7"/>
          <tpl fld="13" item="22"/>
          <tpl fld="2" item="1"/>
          <tpl fld="7" item="0"/>
          <tpl hier="51" item="4294967295"/>
        </tpls>
      </n>
      <n v="0.35878522136621716" in="0" bc="00B4F0FF" fc="00008000">
        <tpls c="5">
          <tpl fld="1" item="7"/>
          <tpl fld="4" item="65"/>
          <tpl fld="2" item="1"/>
          <tpl fld="7" item="0"/>
          <tpl hier="51" item="4294967295"/>
        </tpls>
      </n>
      <n v="0.43490574645849939" in="2" bc="00B4F0FF" fc="00008000">
        <tpls c="5">
          <tpl fld="1" item="9"/>
          <tpl fld="4" item="140"/>
          <tpl fld="2" item="1"/>
          <tpl fld="7" item="0"/>
          <tpl hier="51" item="4294967295"/>
        </tpls>
      </n>
      <n v="73000" in="0" fc="00008000">
        <tpls c="5">
          <tpl fld="9" item="2"/>
          <tpl fld="13" item="19"/>
          <tpl fld="2" item="1"/>
          <tpl fld="7" item="0"/>
          <tpl hier="51" item="4294967295"/>
        </tpls>
      </n>
      <m in="1" bc="00B4F0FF" fc="00404040">
        <tpls c="5">
          <tpl fld="1" item="21"/>
          <tpl fld="4" item="120"/>
          <tpl fld="2" item="1"/>
          <tpl fld="7" item="0"/>
          <tpl hier="51" item="4294967295"/>
        </tpls>
      </m>
      <n v="0.52875769284361307" in="2" bc="00B4F0FF" fc="00008000">
        <tpls c="5">
          <tpl fld="1" item="8"/>
          <tpl fld="4" item="117"/>
          <tpl fld="2" item="1"/>
          <tpl fld="7" item="0"/>
          <tpl hier="51" item="4294967295"/>
        </tpls>
      </n>
      <m in="0" fc="00404040">
        <tpls c="5">
          <tpl fld="15" item="0"/>
          <tpl fld="4" item="120"/>
          <tpl fld="2" item="1"/>
          <tpl fld="7" item="1"/>
          <tpl hier="51" item="4294967295"/>
        </tpls>
      </m>
      <n v="0.22361408990055584" bc="00B4F0FF" fc="00008000">
        <tpls c="5">
          <tpl fld="1" item="22"/>
          <tpl fld="4" item="149"/>
          <tpl fld="2" item="1"/>
          <tpl fld="7" item="0"/>
          <tpl hier="51" item="4294967295"/>
        </tpls>
      </n>
      <n v="-112133" in="0" bc="00B4F0FF" fc="00000080">
        <tpls c="5">
          <tpl fld="1" item="19"/>
          <tpl fld="4" item="128"/>
          <tpl fld="2" item="1"/>
          <tpl fld="7" item="1"/>
          <tpl hier="51" item="4294967295"/>
        </tpls>
      </n>
      <n v="155139459" in="0" bc="00B4F0FF" fc="00008000">
        <tpls c="5">
          <tpl fld="1" item="4"/>
          <tpl fld="4" item="128"/>
          <tpl fld="2" item="1"/>
          <tpl fld="7" item="1"/>
          <tpl hier="51" item="4294967295"/>
        </tpls>
      </n>
      <n v="0.21750036995997213" bc="00B4F0FF" fc="00008000">
        <tpls c="5">
          <tpl fld="1" item="22"/>
          <tpl fld="4" item="44"/>
          <tpl fld="2" item="1"/>
          <tpl fld="7" item="0"/>
          <tpl hier="51" item="4294967295"/>
        </tpls>
      </n>
      <m in="0" fc="00404040">
        <tpls c="5">
          <tpl fld="9" item="1"/>
          <tpl fld="4" item="26"/>
          <tpl fld="2" item="1"/>
          <tpl fld="7" item="0"/>
          <tpl hier="51" item="4294967295"/>
        </tpls>
      </m>
      <m in="0" fc="00404040">
        <tpls c="5">
          <tpl fld="15" item="0"/>
          <tpl fld="4" item="149"/>
          <tpl fld="2" item="1"/>
          <tpl fld="7" item="1"/>
          <tpl hier="51" item="4294967295"/>
        </tpls>
      </m>
      <m in="0" fc="00404040">
        <tpls c="5">
          <tpl fld="9" item="1"/>
          <tpl fld="4" item="178"/>
          <tpl fld="2" item="1"/>
          <tpl fld="7" item="0"/>
          <tpl hier="51" item="4294967295"/>
        </tpls>
      </m>
      <m in="0" fc="00404040">
        <tpls c="5">
          <tpl fld="9" item="0"/>
          <tpl fld="4" item="110"/>
          <tpl fld="2" item="1"/>
          <tpl fld="7" item="1"/>
          <tpl hier="51" item="4294967295"/>
        </tpls>
      </m>
      <m in="0" fc="00404040">
        <tpls c="5">
          <tpl fld="9" item="0"/>
          <tpl fld="4" item="77"/>
          <tpl fld="2" item="1"/>
          <tpl fld="7" item="1"/>
          <tpl hier="51" item="4294967295"/>
        </tpls>
      </m>
      <n v="0.40748393177921821" in="0" bc="00B4F0FF" fc="00008000">
        <tpls c="5">
          <tpl fld="1" item="7"/>
          <tpl fld="4" item="118"/>
          <tpl fld="2" item="1"/>
          <tpl fld="7" item="0"/>
          <tpl hier="51" item="4294967295"/>
        </tpls>
      </n>
      <m in="0" fc="00404040">
        <tpls c="5">
          <tpl fld="15" item="0"/>
          <tpl fld="4" item="112"/>
          <tpl fld="2" item="1"/>
          <tpl fld="7" item="1"/>
          <tpl hier="51" item="4294967295"/>
        </tpls>
      </m>
      <n v="0.19706975689922088" bc="00B4F0FF" fc="00008000">
        <tpls c="5">
          <tpl fld="1" item="27"/>
          <tpl fld="4" item="13"/>
          <tpl fld="2" item="1"/>
          <tpl fld="7" item="0"/>
          <tpl hier="51" item="4294967295"/>
        </tpls>
      </n>
      <m in="0" fc="00404040">
        <tpls c="5">
          <tpl fld="9" item="0"/>
          <tpl fld="4" item="134"/>
          <tpl fld="2" item="1"/>
          <tpl fld="7" item="1"/>
          <tpl hier="51" item="4294967295"/>
        </tpls>
      </m>
      <m in="0" fc="00404040">
        <tpls c="5">
          <tpl fld="15" item="0"/>
          <tpl fld="13" item="2"/>
          <tpl fld="2" item="1"/>
          <tpl fld="7" item="1"/>
          <tpl hier="51" item="4294967295"/>
        </tpls>
      </m>
      <n v="1.933262433049095E-2" bc="00B4F0FF" fc="00008000">
        <tpls c="5">
          <tpl fld="1" item="26"/>
          <tpl fld="4" item="147"/>
          <tpl fld="2" item="1"/>
          <tpl fld="7" item="0"/>
          <tpl hier="51" item="4294967295"/>
        </tpls>
      </n>
      <m in="0" fc="00404040">
        <tpls c="5">
          <tpl fld="9" item="0"/>
          <tpl fld="4" item="95"/>
          <tpl fld="2" item="1"/>
          <tpl fld="7" item="1"/>
          <tpl hier="51" item="4294967295"/>
        </tpls>
      </m>
      <m in="0" fc="00404040">
        <tpls c="5">
          <tpl fld="9" item="1"/>
          <tpl fld="4" item="4"/>
          <tpl fld="2" item="1"/>
          <tpl fld="7" item="0"/>
          <tpl hier="51" item="4294967295"/>
        </tpls>
      </m>
      <m in="0" fc="00404040">
        <tpls c="5">
          <tpl fld="9" item="2"/>
          <tpl fld="4" item="70"/>
          <tpl fld="2" item="1"/>
          <tpl fld="7" item="0"/>
          <tpl hier="51" item="4294967295"/>
        </tpls>
      </m>
      <n v="4.9810234066248885E-3" bc="00B4F0FF" fc="00008000">
        <tpls c="5">
          <tpl fld="1" item="26"/>
          <tpl fld="13" item="3"/>
          <tpl fld="2" item="1"/>
          <tpl fld="7" item="0"/>
          <tpl hier="51" item="4294967295"/>
        </tpls>
      </n>
      <n v="25.850778999999999" in="3" bc="00B4F0FF" fc="00008000">
        <tpls c="6">
          <tpl fld="1" item="3"/>
          <tpl fld="13" item="25"/>
          <tpl fld="2" item="1"/>
          <tpl fld="23" item="0"/>
          <tpl fld="7" item="0"/>
          <tpl hier="51" item="4294967295"/>
        </tpls>
      </n>
      <n v="6.8966262224852748E-2" in="1" bc="00B4F0FF" fc="00008000">
        <tpls c="5">
          <tpl fld="1" item="21"/>
          <tpl fld="6" item="6"/>
          <tpl fld="2" item="1"/>
          <tpl fld="7" item="0"/>
          <tpl hier="51" item="4294967295"/>
        </tpls>
      </n>
      <n v="76.328864999999993" in="3" bc="00B4F0FF" fc="00008000">
        <tpls c="6">
          <tpl fld="1" item="3"/>
          <tpl fld="4" item="22"/>
          <tpl fld="2" item="1"/>
          <tpl fld="23" item="0"/>
          <tpl fld="7" item="0"/>
          <tpl hier="51" item="4294967295"/>
        </tpls>
      </n>
      <n v="-22" in="0" bc="00B4F0FF" fc="00000080">
        <tpls c="5">
          <tpl fld="1" item="19"/>
          <tpl fld="13" item="34"/>
          <tpl fld="2" item="1"/>
          <tpl fld="7" item="1"/>
          <tpl hier="51" item="4294967295"/>
        </tpls>
      </n>
      <n v="35375797" in="0" bc="00B4F0FF" fc="00008000">
        <tpls c="5">
          <tpl fld="1" item="4"/>
          <tpl fld="13" item="34"/>
          <tpl fld="2" item="1"/>
          <tpl fld="7" item="1"/>
          <tpl hier="51" item="4294967295"/>
        </tpls>
      </n>
      <n v="2.8055450326785757E-2" bc="00B4F0FF" fc="00008000">
        <tpls c="5">
          <tpl fld="1" item="26"/>
          <tpl fld="4" item="144"/>
          <tpl fld="2" item="1"/>
          <tpl fld="7" item="0"/>
          <tpl hier="51" item="4294967295"/>
        </tpls>
      </n>
      <m in="0" fc="00404040">
        <tpls c="5">
          <tpl fld="9" item="1"/>
          <tpl fld="4" item="100"/>
          <tpl fld="2" item="1"/>
          <tpl fld="7" item="0"/>
          <tpl hier="51" item="4294967295"/>
        </tpls>
      </m>
      <m in="0" fc="00404040">
        <tpls c="5">
          <tpl fld="15" item="0"/>
          <tpl fld="4" item="139"/>
          <tpl fld="2" item="1"/>
          <tpl fld="7" item="1"/>
          <tpl hier="51" item="4294967295"/>
        </tpls>
      </m>
      <m in="0" fc="00404040">
        <tpls c="5">
          <tpl fld="15" item="0"/>
          <tpl fld="4" item="133"/>
          <tpl fld="2" item="1"/>
          <tpl fld="7" item="1"/>
          <tpl hier="51" item="4294967295"/>
        </tpls>
      </m>
      <m in="0" fc="00404040">
        <tpls c="5">
          <tpl fld="9" item="1"/>
          <tpl fld="4" item="21"/>
          <tpl fld="2" item="1"/>
          <tpl fld="7" item="0"/>
          <tpl hier="51" item="4294967295"/>
        </tpls>
      </m>
      <m in="0" fc="00404040">
        <tpls c="5">
          <tpl fld="15" item="0"/>
          <tpl fld="4" item="129"/>
          <tpl fld="2" item="1"/>
          <tpl fld="7" item="1"/>
          <tpl hier="51" item="4294967295"/>
        </tpls>
      </m>
      <n v="0.11893416415185665" bc="00B4F0FF" fc="00008000">
        <tpls c="5">
          <tpl fld="1" item="27"/>
          <tpl fld="4" item="136"/>
          <tpl fld="2" item="1"/>
          <tpl fld="7" item="0"/>
          <tpl hier="51" item="4294967295"/>
        </tpls>
      </n>
      <m in="0" fc="00404040">
        <tpls c="5">
          <tpl fld="9" item="2"/>
          <tpl fld="4" item="169"/>
          <tpl fld="2" item="1"/>
          <tpl fld="7" item="0"/>
          <tpl hier="51" item="4294967295"/>
        </tpls>
      </m>
      <m in="0" fc="00404040">
        <tpls c="5">
          <tpl fld="9" item="0"/>
          <tpl fld="4" item="155"/>
          <tpl fld="2" item="1"/>
          <tpl fld="7" item="1"/>
          <tpl hier="51" item="4294967295"/>
        </tpls>
      </m>
      <n v="0.59804722078978956" in="2" bc="00B4F0FF" fc="00008000">
        <tpls c="5">
          <tpl fld="1" item="9"/>
          <tpl fld="4" item="121"/>
          <tpl fld="2" item="1"/>
          <tpl fld="7" item="0"/>
          <tpl hier="51" item="4294967295"/>
        </tpls>
      </n>
      <n v="0.68900787481703107" in="0" bc="00B4F0FF" fc="00008000">
        <tpls c="5">
          <tpl fld="1" item="7"/>
          <tpl fld="13" item="30"/>
          <tpl fld="2" item="1"/>
          <tpl fld="7" item="0"/>
          <tpl hier="51" item="4294967295"/>
        </tpls>
      </n>
      <m in="0" fc="00404040">
        <tpls c="5">
          <tpl fld="15" item="0"/>
          <tpl fld="13" item="31"/>
          <tpl fld="2" item="1"/>
          <tpl fld="7" item="1"/>
          <tpl hier="51" item="4294967295"/>
        </tpls>
      </m>
      <m in="0" fc="00404040">
        <tpls c="5">
          <tpl fld="15" item="0"/>
          <tpl fld="4" item="147"/>
          <tpl fld="2" item="1"/>
          <tpl fld="7" item="1"/>
          <tpl hier="51" item="4294967295"/>
        </tpls>
      </m>
      <m in="0" fc="00404040">
        <tpls c="5">
          <tpl fld="9" item="0"/>
          <tpl fld="4" item="44"/>
          <tpl fld="2" item="1"/>
          <tpl fld="7" item="1"/>
          <tpl hier="51" item="4294967295"/>
        </tpls>
      </m>
      <m in="0" fc="00404040">
        <tpls c="5">
          <tpl fld="15" item="0"/>
          <tpl fld="4" item="30"/>
          <tpl fld="2" item="1"/>
          <tpl fld="7" item="1"/>
          <tpl hier="51" item="4294967295"/>
        </tpls>
      </m>
      <m in="0" fc="00404040">
        <tpls c="5">
          <tpl fld="9" item="0"/>
          <tpl fld="4" item="105"/>
          <tpl fld="2" item="1"/>
          <tpl fld="7" item="1"/>
          <tpl hier="51" item="4294967295"/>
        </tpls>
      </m>
      <n v="0" bc="00B4F0FF" fc="00404040">
        <tpls c="5">
          <tpl fld="1" item="26"/>
          <tpl fld="6" item="12"/>
          <tpl fld="2" item="1"/>
          <tpl fld="7" item="0"/>
          <tpl hier="51" item="4294967295"/>
        </tpls>
      </n>
      <n v="2.1372734716585944E-2" in="1" bc="00B4F0FF" fc="00008000">
        <tpls c="5">
          <tpl fld="1" item="24"/>
          <tpl fld="4" item="161"/>
          <tpl fld="2" item="1"/>
          <tpl fld="7" item="0"/>
          <tpl hier="51" item="4294967295"/>
        </tpls>
      </n>
      <n v="419240" in="0" bc="00B4F0FF" fc="00008000">
        <tpls c="5">
          <tpl fld="1" item="19"/>
          <tpl fld="4" item="87"/>
          <tpl fld="2" item="1"/>
          <tpl fld="7" item="1"/>
          <tpl hier="51" item="4294967295"/>
        </tpls>
      </n>
      <n v="188980467" in="0" bc="00B4F0FF" fc="00008000">
        <tpls c="5">
          <tpl fld="1" item="4"/>
          <tpl fld="4" item="87"/>
          <tpl fld="2" item="1"/>
          <tpl fld="7" item="1"/>
          <tpl hier="51" item="4294967295"/>
        </tpls>
      </n>
      <n v="0.45344693276119985" in="2" bc="00B4F0FF" fc="00008000">
        <tpls c="5">
          <tpl fld="1" item="9"/>
          <tpl fld="4" item="104"/>
          <tpl fld="2" item="1"/>
          <tpl fld="7" item="0"/>
          <tpl hier="51" item="4294967295"/>
        </tpls>
      </n>
      <m in="0" fc="00404040">
        <tpls c="5">
          <tpl fld="9" item="0"/>
          <tpl fld="4" item="92"/>
          <tpl fld="2" item="1"/>
          <tpl fld="7" item="1"/>
          <tpl hier="51" item="4294967295"/>
        </tpls>
      </m>
      <n v="0.74391687824286434" in="2" bc="00B4F0FF" fc="00008000">
        <tpls c="5">
          <tpl fld="1" item="9"/>
          <tpl fld="4" item="12"/>
          <tpl fld="2" item="1"/>
          <tpl fld="7" item="0"/>
          <tpl hier="51" item="4294967295"/>
        </tpls>
      </n>
      <n v="0.35974472001287339" in="0" bc="00B4F0FF" fc="00008000">
        <tpls c="5">
          <tpl fld="1" item="7"/>
          <tpl fld="4" item="166"/>
          <tpl fld="2" item="1"/>
          <tpl fld="7" item="0"/>
          <tpl hier="51" item="4294967295"/>
        </tpls>
      </n>
      <n v="1.9871497209206824E-2" in="1" bc="00B4F0FF" fc="00008000">
        <tpls c="5">
          <tpl fld="1" item="24"/>
          <tpl fld="4" item="90"/>
          <tpl fld="2" item="1"/>
          <tpl fld="7" item="0"/>
          <tpl hier="51" item="4294967295"/>
        </tpls>
      </n>
      <n v="0.41717445160106598" in="2" bc="00B4F0FF" fc="00008000">
        <tpls c="5">
          <tpl fld="1" item="9"/>
          <tpl fld="4" item="165"/>
          <tpl fld="2" item="1"/>
          <tpl fld="7" item="0"/>
          <tpl hier="51" item="4294967295"/>
        </tpls>
      </n>
      <m in="0" fc="00404040">
        <tpls c="5">
          <tpl fld="9" item="1"/>
          <tpl fld="4" item="41"/>
          <tpl fld="2" item="1"/>
          <tpl fld="7" item="0"/>
          <tpl hier="51" item="4294967295"/>
        </tpls>
      </m>
      <m in="0" fc="00404040">
        <tpls c="5">
          <tpl fld="9" item="0"/>
          <tpl fld="4" item="42"/>
          <tpl fld="2" item="1"/>
          <tpl fld="7" item="1"/>
          <tpl hier="51" item="4294967295"/>
        </tpls>
      </m>
      <n v="0.200253682513784" in="2" bc="00B4F0FF" fc="00008000">
        <tpls c="5">
          <tpl fld="1" item="8"/>
          <tpl fld="2" item="1"/>
          <tpl fld="7" item="0"/>
          <tpl hier="51" item="4294967295"/>
          <tpl fld="10" item="1"/>
        </tpls>
      </n>
      <n v="0.24678795331042336" bc="00B4F0FF" fc="00008000">
        <tpls c="5">
          <tpl fld="1" item="22"/>
          <tpl fld="2" item="1"/>
          <tpl fld="7" item="0"/>
          <tpl hier="51" item="4294967295"/>
          <tpl fld="10" item="1"/>
        </tpls>
      </n>
      <n v="3270868" in="0" bc="00B4F0FF" fc="00008000">
        <tpls c="5">
          <tpl fld="1" item="19"/>
          <tpl fld="2" item="1"/>
          <tpl fld="7" item="1"/>
          <tpl hier="51" item="4294967295"/>
          <tpl fld="10" item="1"/>
        </tpls>
      </n>
      <n v="1351831634" in="0" bc="00B4F0FF" fc="00008000">
        <tpls c="5">
          <tpl fld="1" item="4"/>
          <tpl fld="2" item="1"/>
          <tpl fld="7" item="1"/>
          <tpl hier="51" item="4294967295"/>
          <tpl fld="10" item="1"/>
        </tpls>
      </n>
      <n v="0.10438138772762591" bc="00B4F0FF" fc="00008000">
        <tpls c="5">
          <tpl fld="1" item="27"/>
          <tpl fld="2" item="1"/>
          <tpl fld="7" item="0"/>
          <tpl hier="51" item="4294967295"/>
          <tpl fld="10" item="1"/>
        </tpls>
      </n>
      <n v="0.4993544492929049" in="0" bc="00B4F0FF" fc="00008000">
        <tpls c="5">
          <tpl fld="1" item="7"/>
          <tpl fld="2" item="1"/>
          <tpl fld="7" item="0"/>
          <tpl hier="51" item="4294967295"/>
          <tpl fld="10" item="1"/>
        </tpls>
      </n>
      <n v="5810000" in="0" fc="00008000">
        <tpls c="5">
          <tpl fld="9" item="2"/>
          <tpl fld="2" item="1"/>
          <tpl fld="7" item="0"/>
          <tpl hier="51" item="4294967295"/>
          <tpl fld="10" item="1"/>
        </tpls>
      </n>
      <n v="196134256" in="0" bc="00B4F0FF" fc="00008000">
        <tpls c="5">
          <tpl fld="1" item="20"/>
          <tpl fld="2" item="1"/>
          <tpl fld="7" item="0"/>
          <tpl hier="51" item="4294967295"/>
          <tpl fld="10" item="1"/>
        </tpls>
      </n>
      <n v="11505000" in="0" fc="00008000">
        <tpls c="5">
          <tpl fld="15" item="0"/>
          <tpl fld="2" item="1"/>
          <tpl fld="7" item="1"/>
          <tpl hier="51" item="4294967295"/>
          <tpl fld="10" item="1"/>
        </tpls>
      </n>
      <n v="23593237" in="0" bc="00B4F0FF" fc="00008000">
        <tpls c="5">
          <tpl fld="1" item="13"/>
          <tpl fld="2" item="1"/>
          <tpl fld="7" item="1"/>
          <tpl hier="51" item="4294967295"/>
          <tpl fld="10" item="1"/>
        </tpls>
      </n>
      <n v="2187000" in="0" fc="00008000">
        <tpls c="5">
          <tpl fld="9" item="1"/>
          <tpl fld="2" item="1"/>
          <tpl fld="7" item="0"/>
          <tpl hier="51" item="4294967295"/>
          <tpl fld="10" item="1"/>
        </tpls>
      </n>
      <n v="306000" in="0" fc="00008000">
        <tpls c="5">
          <tpl fld="9" item="0"/>
          <tpl fld="2" item="1"/>
          <tpl fld="7" item="1"/>
          <tpl hier="51" item="4294967295"/>
          <tpl fld="10" item="1"/>
        </tpls>
      </n>
      <n v="260435886.90000001" in="0" bc="00B4F0FF" fc="00008000">
        <tpls c="5">
          <tpl fld="1" item="17"/>
          <tpl fld="6" item="3"/>
          <tpl fld="2" item="0"/>
          <tpl fld="7" item="0"/>
          <tpl hier="51" item="4294967295"/>
        </tpls>
      </n>
      <n v="2782831" in="0" bc="00B4F0FF" fc="00008000">
        <tpls c="5">
          <tpl fld="1" item="18"/>
          <tpl fld="5" item="3"/>
          <tpl fld="2" item="1"/>
          <tpl fld="7" item="0"/>
          <tpl hier="51" item="4294967295"/>
        </tpls>
      </n>
      <n v="1712.1394560000001" in="3" bc="00B4F0FF" fc="00008000">
        <tpls c="6">
          <tpl fld="1" item="3"/>
          <tpl fld="2" item="1"/>
          <tpl fld="23" item="0"/>
          <tpl fld="7" item="0"/>
          <tpl hier="51" item="4294967295"/>
          <tpl fld="10" item="1"/>
        </tpls>
      </n>
      <n v="0.42068160566028073" in="0" bc="00B4F0FF" fc="00008000">
        <tpls c="5">
          <tpl fld="1" item="7"/>
          <tpl fld="6" item="20"/>
          <tpl fld="2" item="0"/>
          <tpl fld="7" item="0"/>
          <tpl hier="51" item="4294967295"/>
        </tpls>
      </n>
      <n v="19347047492" in="0" bc="00B4F0FF" fc="00008000">
        <tpls c="5">
          <tpl fld="1" item="16"/>
          <tpl fld="5" item="2"/>
          <tpl fld="2" item="1"/>
          <tpl fld="7" item="0"/>
          <tpl hier="51" item="4294967295"/>
        </tpls>
      </n>
      <n v="8000" in="0" bc="00B4F0FF" fc="00008000">
        <tpls c="5">
          <tpl fld="1" item="0"/>
          <tpl fld="5" item="2"/>
          <tpl fld="2" item="0"/>
          <tpl fld="7" item="0"/>
          <tpl hier="51" item="4294967295"/>
        </tpls>
      </n>
      <n v="2146030058.6600001" in="0" bc="00B4F0FF" fc="00008000">
        <tpls c="5">
          <tpl fld="1" item="17"/>
          <tpl fld="5" item="2"/>
          <tpl fld="2" item="1"/>
          <tpl fld="7" item="0"/>
          <tpl hier="51" item="4294967295"/>
        </tpls>
      </n>
      <n v="9682196" in="0" bc="00B4F0FF" fc="00008000">
        <tpls c="5">
          <tpl fld="1" item="14"/>
          <tpl fld="5" item="3"/>
          <tpl fld="2" item="1"/>
          <tpl fld="7" item="0"/>
          <tpl hier="51" item="4294967295"/>
        </tpls>
      </n>
      <n v="6564000" in="0" bc="00B4F0FF" fc="00008000">
        <tpls c="5">
          <tpl fld="1" item="6"/>
          <tpl fld="5" item="3"/>
          <tpl fld="2" item="0"/>
          <tpl fld="7" item="0"/>
          <tpl hier="51" item="4294967295"/>
        </tpls>
      </n>
      <n v="12122119" in="0" bc="00B4F0FF" fc="00008000">
        <tpls c="5">
          <tpl fld="1" item="17"/>
          <tpl fld="5" item="3"/>
          <tpl fld="2" item="0"/>
          <tpl fld="7" item="0"/>
          <tpl hier="51" item="4294967295"/>
        </tpls>
      </n>
      <n v="81000" in="0" bc="00B4F0FF" fc="00008000">
        <tpls c="5">
          <tpl fld="1" item="11"/>
          <tpl fld="5" item="3"/>
          <tpl fld="2" item="0"/>
          <tpl fld="7" item="0"/>
          <tpl hier="51" item="4294967295"/>
        </tpls>
      </n>
      <n v="6980000" in="0" bc="00B4F0FF" fc="00008000">
        <tpls c="5">
          <tpl fld="1" item="31"/>
          <tpl fld="6" item="9"/>
          <tpl fld="2" item="4"/>
          <tpl fld="7" item="0"/>
          <tpl hier="51" item="4294967295"/>
        </tpls>
      </n>
      <n v="0.10474333432241109" in="0" bc="00B4F0FF" fc="00008000">
        <tpls c="5">
          <tpl fld="1" item="7"/>
          <tpl fld="5" item="2"/>
          <tpl fld="2" item="0"/>
          <tpl fld="7" item="0"/>
          <tpl hier="51" item="4294967295"/>
        </tpls>
      </n>
      <m in="0" fc="00404040">
        <tpls c="5">
          <tpl fld="9" item="14"/>
          <tpl fld="6" item="8"/>
          <tpl fld="2" item="1"/>
          <tpl fld="7" item="0"/>
          <tpl hier="51" item="4294967295"/>
        </tpls>
      </m>
      <n v="0.2021007655415398" in="2" bc="00B4F0FF" fc="00008000">
        <tpls c="5">
          <tpl fld="1" item="8"/>
          <tpl fld="6" item="6"/>
          <tpl fld="2" item="0"/>
          <tpl fld="7" item="0"/>
          <tpl hier="51" item="4294967295"/>
        </tpls>
      </n>
      <m in="2" bc="00B4F0FF" fc="00404040">
        <tpls c="5">
          <tpl fld="1" item="15"/>
          <tpl fld="6" item="8"/>
          <tpl fld="2" item="1"/>
          <tpl fld="7" item="0"/>
          <tpl hier="51" item="4294967295"/>
        </tpls>
      </m>
      <m in="0" bc="00B4F0FF" fc="00404040">
        <tpls c="5">
          <tpl fld="1" item="37"/>
          <tpl fld="6" item="14"/>
          <tpl fld="2" item="0"/>
          <tpl fld="7" item="0"/>
          <tpl hier="51" item="4294967295"/>
        </tpls>
      </m>
      <n v="0.15379259914879689" in="2" bc="00B4F0FF" fc="00008000">
        <tpls c="5">
          <tpl fld="1" item="9"/>
          <tpl fld="6" item="16"/>
          <tpl fld="2" item="0"/>
          <tpl fld="7" item="0"/>
          <tpl hier="51" item="4294967295"/>
        </tpls>
      </n>
      <n v="94576397" in="0" bc="00B4F0FF" fc="00008000">
        <tpls c="5">
          <tpl fld="1" item="17"/>
          <tpl fld="6" item="12"/>
          <tpl fld="2" item="1"/>
          <tpl fld="7" item="0"/>
          <tpl hier="51" item="4294967295"/>
        </tpls>
      </n>
      <n v="0.25624226016878204" in="2" bc="00B4F0FF" fc="00008000">
        <tpls c="5">
          <tpl fld="1" item="8"/>
          <tpl fld="5" item="2"/>
          <tpl fld="2" item="0"/>
          <tpl fld="7" item="0"/>
          <tpl hier="51" item="4294967295"/>
        </tpls>
      </n>
      <n v="14.829346667855678" in="2" bc="00B4F0FF" fc="00008000">
        <tpls c="5">
          <tpl fld="1" item="8"/>
          <tpl fld="5" item="3"/>
          <tpl fld="2" item="0"/>
          <tpl fld="7" item="0"/>
          <tpl hier="51" item="4294967295"/>
        </tpls>
      </n>
      <n v="438625497" in="0" bc="00B4F0FF" fc="00008000">
        <tpls c="5">
          <tpl fld="1" item="42"/>
          <tpl fld="6" item="6"/>
          <tpl fld="2" item="1"/>
          <tpl fld="7" item="0"/>
          <tpl hier="51" item="4294967295"/>
        </tpls>
      </n>
      <n v="0.18337486103083075" in="2" bc="00B4F0FF" fc="00008000">
        <tpls c="5">
          <tpl fld="1" item="15"/>
          <tpl fld="6" item="16"/>
          <tpl fld="2" item="1"/>
          <tpl fld="7" item="0"/>
          <tpl hier="51" item="4294967295"/>
        </tpls>
      </n>
      <m in="0" fc="00404040">
        <tpls c="5">
          <tpl fld="9" item="10"/>
          <tpl fld="6" item="14"/>
          <tpl fld="2" item="1"/>
          <tpl fld="7" item="0"/>
          <tpl hier="51" item="4294967295"/>
        </tpls>
      </m>
      <n v="102182506" in="0" fc="00008000">
        <tpls c="5">
          <tpl fld="9" item="5"/>
          <tpl fld="6" item="11"/>
          <tpl fld="2" item="0"/>
          <tpl fld="7" item="0"/>
          <tpl hier="51" item="4294967295"/>
        </tpls>
      </n>
      <n v="309237672" in="0" bc="00B4F0FF" fc="00008000">
        <tpls c="5">
          <tpl fld="1" item="37"/>
          <tpl fld="6" item="13"/>
          <tpl fld="2" item="0"/>
          <tpl fld="7" item="0"/>
          <tpl hier="51" item="4294967295"/>
        </tpls>
      </n>
      <n v="33693366459" in="0" bc="00B4F0FF" fc="00008000">
        <tpls c="5">
          <tpl fld="1" item="3"/>
          <tpl fld="5" item="2"/>
          <tpl fld="2" item="1"/>
          <tpl fld="7" item="0"/>
          <tpl hier="51" item="4294967295"/>
        </tpls>
      </n>
      <n v="11103000" in="0" bc="00B4F0FF" fc="00008000">
        <tpls c="5">
          <tpl fld="1" item="13"/>
          <tpl fld="5" item="3"/>
          <tpl fld="2" item="0"/>
          <tpl fld="7" item="0"/>
          <tpl hier="51" item="4294967295"/>
        </tpls>
      </n>
      <n v="0.15469174437552452" in="2" bc="00B4F0FF" fc="00008000">
        <tpls c="5">
          <tpl fld="1" item="15"/>
          <tpl fld="6" item="13"/>
          <tpl fld="2" item="1"/>
          <tpl fld="7" item="0"/>
          <tpl hier="51" item="4294967295"/>
        </tpls>
      </n>
      <n v="55077999150.862801" in="0" bc="00B4F0FF" fc="00008000">
        <tpls c="5">
          <tpl fld="1" item="17"/>
          <tpl fld="6" item="20"/>
          <tpl fld="2" item="0"/>
          <tpl fld="7" item="0"/>
          <tpl hier="51" item="4294967295"/>
        </tpls>
      </n>
      <m in="0" bc="00B4F0FF" fc="00404040">
        <tpls c="5">
          <tpl fld="1" item="37"/>
          <tpl fld="6" item="2"/>
          <tpl fld="2" item="0"/>
          <tpl fld="7" item="0"/>
          <tpl hier="51" item="4294967295"/>
        </tpls>
      </m>
      <n v="0" in="0" bc="00B4F0FF" fc="00404040">
        <tpls c="5">
          <tpl fld="1" item="43"/>
          <tpl fld="6" item="6"/>
          <tpl fld="2" item="1"/>
          <tpl fld="7" item="0"/>
          <tpl hier="51" item="4294967295"/>
        </tpls>
      </n>
      <n v="1618576945.9000001" in="0" bc="00B4F0FF" fc="00008000">
        <tpls c="5">
          <tpl fld="1" item="17"/>
          <tpl fld="6" item="9"/>
          <tpl fld="2" item="1"/>
          <tpl fld="7" item="0"/>
          <tpl hier="51" item="4294967295"/>
        </tpls>
      </n>
      <n v="15914" in="0" bc="00B4F0FF" fc="00008000">
        <tpls c="5">
          <tpl fld="1" item="28"/>
          <tpl fld="6" item="4"/>
          <tpl fld="2" item="0"/>
          <tpl fld="7" item="0"/>
          <tpl hier="51" item="4294967295"/>
        </tpls>
      </n>
      <n v="0" in="0" fc="00404040">
        <tpls c="5">
          <tpl fld="9" item="14"/>
          <tpl fld="5" item="1"/>
          <tpl fld="2" item="1"/>
          <tpl fld="7" item="0"/>
          <tpl hier="51" item="4294967295"/>
        </tpls>
      </n>
      <n v="0.20716342154586415" in="2" bc="00B4F0FF" fc="00008000">
        <tpls c="5">
          <tpl fld="1" item="15"/>
          <tpl fld="6" item="12"/>
          <tpl fld="2" item="1"/>
          <tpl fld="7" item="0"/>
          <tpl hier="51" item="4294967295"/>
        </tpls>
      </n>
      <n v="18267760279.02" in="0" bc="00B4F0FF" fc="00008000">
        <tpls c="5">
          <tpl fld="1" item="29"/>
          <tpl fld="5" item="1"/>
          <tpl fld="2" item="0"/>
          <tpl fld="7" item="0"/>
          <tpl hier="51" item="4294967295"/>
        </tpls>
      </n>
      <n v="587945039.75999999" in="0" bc="00B4F0FF" fc="00008000">
        <tpls c="5">
          <tpl fld="1" item="20"/>
          <tpl fld="6" item="6"/>
          <tpl fld="2" item="0"/>
          <tpl fld="7" item="0"/>
          <tpl hier="51" item="4294967295"/>
        </tpls>
      </n>
      <n v="0.20297886663621281" in="1" bc="00B4F0FF" fc="00008000">
        <tpls c="5">
          <tpl fld="1" item="21"/>
          <tpl fld="5" item="2"/>
          <tpl fld="2" item="0"/>
          <tpl fld="7" item="0"/>
          <tpl hier="51" item="4294967295"/>
        </tpls>
      </n>
      <m in="0" bc="00B4F0FF" fc="00404040">
        <tpls c="5">
          <tpl fld="1" item="7"/>
          <tpl fld="6" item="18"/>
          <tpl fld="2" item="0"/>
          <tpl fld="7" item="0"/>
          <tpl hier="51" item="4294967295"/>
        </tpls>
      </m>
      <n v="5351231" in="0" bc="00B4F0FF" fc="00008000">
        <tpls c="5">
          <tpl fld="1" item="18"/>
          <tpl fld="5" item="2"/>
          <tpl fld="2" item="1"/>
          <tpl fld="7" item="0"/>
          <tpl hier="51" item="4294967295"/>
        </tpls>
      </n>
      <n v="9635000" in="0" bc="00B4F0FF" fc="00008000">
        <tpls c="5">
          <tpl fld="1" item="14"/>
          <tpl fld="5" item="3"/>
          <tpl fld="2" item="0"/>
          <tpl fld="7" item="0"/>
          <tpl hier="51" item="4294967295"/>
        </tpls>
      </n>
      <n v="78282630" in="0" bc="00B4F0FF" fc="00008000">
        <tpls c="5">
          <tpl fld="1" item="23"/>
          <tpl fld="5" item="2"/>
          <tpl fld="2" item="1"/>
          <tpl fld="7" item="0"/>
          <tpl hier="51" item="4294967295"/>
        </tpls>
      </n>
      <n v="35911347.469999999" in="0" bc="00B4F0FF" fc="00008000">
        <tpls c="5">
          <tpl fld="1" item="13"/>
          <tpl fld="6" item="21"/>
          <tpl fld="2" item="1"/>
          <tpl fld="7" item="0"/>
          <tpl hier="51" item="4294967295"/>
        </tpls>
      </n>
      <n v="2492000" in="0" bc="00B4F0FF" fc="00008000">
        <tpls c="5">
          <tpl fld="1" item="6"/>
          <tpl fld="5" item="2"/>
          <tpl fld="2" item="0"/>
          <tpl fld="7" item="0"/>
          <tpl hier="51" item="4294967295"/>
        </tpls>
      </n>
      <n v="0" in="0" bc="00B4F0FF" fc="00404040">
        <tpls c="5">
          <tpl fld="1" item="5"/>
          <tpl fld="5" item="3"/>
          <tpl fld="2" item="0"/>
          <tpl fld="7" item="0"/>
          <tpl hier="51" item="4294967295"/>
        </tpls>
      </n>
      <n v="84100075" in="0" bc="00B4F0FF" fc="00008000">
        <tpls c="5">
          <tpl fld="1" item="13"/>
          <tpl fld="5" item="2"/>
          <tpl fld="2" item="1"/>
          <tpl fld="7" item="0"/>
          <tpl hier="51" item="4294967295"/>
        </tpls>
      </n>
      <n v="7582106" in="0" bc="00B4F0FF" fc="00008000">
        <tpls c="5">
          <tpl fld="1" item="10"/>
          <tpl fld="5" item="3"/>
          <tpl fld="2" item="1"/>
          <tpl fld="7" item="0"/>
          <tpl hier="51" item="4294967295"/>
        </tpls>
      </n>
      <n v="79013000" in="0" bc="00B4F0FF" fc="00008000">
        <tpls c="5">
          <tpl fld="1" item="13"/>
          <tpl fld="5" item="2"/>
          <tpl fld="2" item="0"/>
          <tpl fld="7" item="0"/>
          <tpl hier="51" item="4294967295"/>
        </tpls>
      </n>
      <n v="0.17782845540719705" in="2" bc="00B4F0FF" fc="00008000">
        <tpls c="5">
          <tpl fld="1" item="9"/>
          <tpl fld="6" item="11"/>
          <tpl fld="2" item="0"/>
          <tpl fld="7" item="0"/>
          <tpl hier="51" item="4294967295"/>
        </tpls>
      </n>
      <n v="8746000" in="0" bc="00B4F0FF" fc="00008000">
        <tpls c="5">
          <tpl fld="1" item="23"/>
          <tpl fld="5" item="3"/>
          <tpl fld="2" item="0"/>
          <tpl fld="7" item="0"/>
          <tpl hier="51" item="4294967295"/>
        </tpls>
      </n>
      <m in="0" bc="00B4F0FF" fc="00404040">
        <tpls c="5">
          <tpl fld="1" item="42"/>
          <tpl fld="6" item="2"/>
          <tpl fld="2" item="1"/>
          <tpl fld="7" item="0"/>
          <tpl hier="51" item="4294967295"/>
        </tpls>
      </m>
      <m in="0" bc="00B4F0FF" fc="00404040">
        <tpls c="5">
          <tpl fld="1" item="43"/>
          <tpl fld="6" item="14"/>
          <tpl fld="2" item="1"/>
          <tpl fld="7" item="0"/>
          <tpl hier="51" item="4294967295"/>
        </tpls>
      </m>
      <n v="24063553286.650002" in="0" bc="00B4F0FF" fc="00008000">
        <tpls c="5">
          <tpl fld="1" item="43"/>
          <tpl fld="6" item="20"/>
          <tpl fld="2" item="1"/>
          <tpl fld="7" item="0"/>
          <tpl hier="51" item="4294967295"/>
        </tpls>
      </n>
      <n v="33537402243" in="0" bc="00B4F0FF" fc="00008000">
        <tpls c="5">
          <tpl fld="1" item="43"/>
          <tpl fld="6" item="16"/>
          <tpl fld="2" item="1"/>
          <tpl fld="7" item="0"/>
          <tpl hier="51" item="4294967295"/>
        </tpls>
      </n>
      <n v="0" in="0" bc="00B4F0FF" fc="00404040">
        <tpls c="5">
          <tpl fld="1" item="43"/>
          <tpl fld="6" item="5"/>
          <tpl fld="2" item="1"/>
          <tpl fld="7" item="0"/>
          <tpl hier="51" item="4294967295"/>
        </tpls>
      </n>
      <n v="317341775" in="0" bc="00B4F0FF" fc="00008000">
        <tpls c="5">
          <tpl fld="1" item="43"/>
          <tpl fld="6" item="9"/>
          <tpl fld="2" item="1"/>
          <tpl fld="7" item="0"/>
          <tpl hier="51" item="4294967295"/>
        </tpls>
      </n>
      <m in="0" bc="00B4F0FF" fc="00404040">
        <tpls c="5">
          <tpl fld="1" item="20"/>
          <tpl fld="6" item="4"/>
          <tpl fld="2" item="1"/>
          <tpl fld="7" item="0"/>
          <tpl hier="51" item="4294967295"/>
        </tpls>
      </m>
      <m in="0" bc="00B4F0FF" fc="00404040">
        <tpls c="5">
          <tpl fld="1" item="20"/>
          <tpl fld="6" item="14"/>
          <tpl fld="2" item="1"/>
          <tpl fld="7" item="0"/>
          <tpl hier="51" item="4294967295"/>
        </tpls>
      </m>
      <n v="0" in="0" bc="00B4F0FF" fc="00404040">
        <tpls c="5">
          <tpl fld="1" item="36"/>
          <tpl fld="5" item="1"/>
          <tpl fld="2" item="1"/>
          <tpl fld="7" item="0"/>
          <tpl hier="51" item="4294967295"/>
        </tpls>
      </n>
      <n v="3.6281118830054782" in="2" bc="00B4F0FF" fc="00008000">
        <tpls c="5">
          <tpl fld="1" item="8"/>
          <tpl fld="6" item="12"/>
          <tpl fld="2" item="0"/>
          <tpl fld="7" item="0"/>
          <tpl hier="51" item="4294967295"/>
        </tpls>
      </n>
      <m in="2" bc="00B4F0FF" fc="00404040">
        <tpls c="5">
          <tpl fld="1" item="8"/>
          <tpl fld="6" item="7"/>
          <tpl fld="2" item="0"/>
          <tpl fld="7" item="0"/>
          <tpl hier="51" item="4294967295"/>
        </tpls>
      </m>
      <m in="2" bc="00B4F0FF" fc="00404040">
        <tpls c="5">
          <tpl fld="1" item="8"/>
          <tpl fld="6" item="4"/>
          <tpl fld="2" item="1"/>
          <tpl fld="7" item="0"/>
          <tpl hier="51" item="4294967295"/>
        </tpls>
      </m>
      <m in="2" bc="00B4F0FF" fc="00404040">
        <tpls c="5">
          <tpl fld="1" item="8"/>
          <tpl fld="6" item="7"/>
          <tpl fld="2" item="1"/>
          <tpl fld="7" item="0"/>
          <tpl hier="51" item="4294967295"/>
        </tpls>
      </m>
      <n v="15826891299" in="0" bc="00B4F0FF" fc="00008000">
        <tpls c="5">
          <tpl fld="1" item="33"/>
          <tpl fld="6" item="13"/>
          <tpl fld="2" item="0"/>
          <tpl fld="7" item="0"/>
          <tpl hier="51" item="4294967295"/>
        </tpls>
      </n>
      <n v="3068002619" in="0" bc="00B4F0FF" fc="00008000">
        <tpls c="5">
          <tpl fld="1" item="33"/>
          <tpl fld="6" item="11"/>
          <tpl fld="2" item="0"/>
          <tpl fld="7" item="0"/>
          <tpl hier="51" item="4294967295"/>
        </tpls>
      </n>
      <n v="2195326656.0700002" in="0" bc="00B4F0FF" fc="00008000">
        <tpls c="5">
          <tpl fld="1" item="33"/>
          <tpl fld="6" item="16"/>
          <tpl fld="2" item="0"/>
          <tpl fld="7" item="0"/>
          <tpl hier="51" item="4294967295"/>
        </tpls>
      </n>
      <n v="580453332.04999995" in="0" bc="00B4F0FF" fc="00008000">
        <tpls c="5">
          <tpl fld="1" item="33"/>
          <tpl fld="6" item="5"/>
          <tpl fld="2" item="0"/>
          <tpl fld="7" item="0"/>
          <tpl hier="51" item="4294967295"/>
        </tpls>
      </n>
      <m in="0" bc="00B4F0FF" fc="00404040">
        <tpls c="5">
          <tpl fld="1" item="33"/>
          <tpl fld="6" item="14"/>
          <tpl fld="2" item="0"/>
          <tpl fld="7" item="0"/>
          <tpl hier="51" item="4294967295"/>
        </tpls>
      </m>
      <n v="2473659421" in="0" bc="00B4F0FF" fc="00008000">
        <tpls c="5">
          <tpl fld="1" item="33"/>
          <tpl fld="6" item="6"/>
          <tpl fld="2" item="0"/>
          <tpl fld="7" item="0"/>
          <tpl hier="51" item="4294967295"/>
        </tpls>
      </n>
      <n v="0.13125139788494347" in="2" bc="00B4F0FF" fc="00008000">
        <tpls c="5">
          <tpl fld="1" item="15"/>
          <tpl fld="6" item="16"/>
          <tpl fld="2" item="0"/>
          <tpl fld="7" item="0"/>
          <tpl hier="51" item="4294967295"/>
        </tpls>
      </n>
      <n v="11785858" in="0" bc="00B4F0FF" fc="00008000">
        <tpls c="5">
          <tpl fld="1" item="14"/>
          <tpl fld="5" item="2"/>
          <tpl fld="2" item="1"/>
          <tpl fld="7" item="0"/>
          <tpl hier="51" item="4294967295"/>
        </tpls>
      </n>
      <n v="0" in="0" bc="00B4F0FF" fc="00404040">
        <tpls c="5">
          <tpl fld="1" item="25"/>
          <tpl fld="5" item="3"/>
          <tpl fld="2" item="0"/>
          <tpl fld="7" item="0"/>
          <tpl hier="51" item="4294967295"/>
        </tpls>
      </n>
      <n v="2191641299" in="0" bc="00B4F0FF" fc="00008000">
        <tpls c="5">
          <tpl fld="1" item="17"/>
          <tpl fld="6" item="6"/>
          <tpl fld="2" item="1"/>
          <tpl fld="7" item="0"/>
          <tpl hier="51" item="4294967295"/>
        </tpls>
      </n>
      <n v="385498000" in="0" bc="00B4F0FF" fc="00008000">
        <tpls c="5">
          <tpl fld="1" item="3"/>
          <tpl fld="5" item="3"/>
          <tpl fld="2" item="0"/>
          <tpl fld="7" item="0"/>
          <tpl hier="51" item="4294967295"/>
        </tpls>
      </n>
      <n v="73616000" in="0" bc="00B4F0FF" fc="00008000">
        <tpls c="5">
          <tpl fld="1" item="12"/>
          <tpl fld="5" item="2"/>
          <tpl fld="2" item="0"/>
          <tpl fld="7" item="0"/>
          <tpl hier="51" item="4294967295"/>
        </tpls>
      </n>
      <n v="5057552" in="0" bc="00B4F0FF" fc="00008000">
        <tpls c="5">
          <tpl fld="1" item="25"/>
          <tpl fld="5" item="2"/>
          <tpl fld="2" item="1"/>
          <tpl fld="7" item="0"/>
          <tpl hier="51" item="4294967295"/>
        </tpls>
      </n>
      <n v="2761536233" in="0" bc="00B4F0FF" fc="00008000">
        <tpls c="5">
          <tpl fld="1" item="17"/>
          <tpl fld="6" item="6"/>
          <tpl fld="2" item="0"/>
          <tpl fld="7" item="0"/>
          <tpl hier="51" item="4294967295"/>
        </tpls>
      </n>
      <n v="-37000" in="0" bc="00B4F0FF" fc="00000080">
        <tpls c="5">
          <tpl fld="1" item="10"/>
          <tpl fld="5" item="2"/>
          <tpl fld="2" item="0"/>
          <tpl fld="7" item="0"/>
          <tpl hier="51" item="4294967295"/>
        </tpls>
      </n>
      <n v="386475051" in="0" bc="00B4F0FF" fc="00008000">
        <tpls c="5">
          <tpl fld="1" item="16"/>
          <tpl fld="5" item="3"/>
          <tpl fld="2" item="1"/>
          <tpl fld="7" item="0"/>
          <tpl hier="51" item="4294967295"/>
        </tpls>
      </n>
      <n v="7065" in="0" bc="00B4F0FF" fc="00008000">
        <tpls c="5">
          <tpl fld="1" item="0"/>
          <tpl fld="5" item="2"/>
          <tpl fld="2" item="1"/>
          <tpl fld="7" item="0"/>
          <tpl hier="51" item="4294967295"/>
        </tpls>
      </n>
      <n v="0" in="0" bc="00B4F0FF" fc="00404040">
        <tpls c="5">
          <tpl fld="1" item="25"/>
          <tpl fld="5" item="3"/>
          <tpl fld="2" item="1"/>
          <tpl fld="7" item="0"/>
          <tpl hier="51" item="4294967295"/>
        </tpls>
      </n>
      <n v="0.14248934768674626" in="2" bc="00B4F0FF" fc="00008000">
        <tpls c="5">
          <tpl fld="1" item="15"/>
          <tpl fld="6" item="13"/>
          <tpl fld="2" item="0"/>
          <tpl fld="7" item="0"/>
          <tpl hier="51" item="4294967295"/>
        </tpls>
      </n>
      <m in="0" bc="00B4F0FF" fc="00404040">
        <tpls c="5">
          <tpl fld="1" item="13"/>
          <tpl fld="6" item="18"/>
          <tpl fld="2" item="0"/>
          <tpl fld="7" item="0"/>
          <tpl hier="51" item="4294967295"/>
        </tpls>
      </m>
      <n v="179763105" in="0" bc="00B4F0FF" fc="00008000">
        <tpls c="5">
          <tpl fld="1" item="20"/>
          <tpl fld="5" item="3"/>
          <tpl fld="2" item="0"/>
          <tpl fld="7" item="0"/>
          <tpl hier="51" item="4294967295"/>
        </tpls>
      </n>
      <n v="63360000" in="0" bc="00B4F0FF" fc="00008000">
        <tpls c="5">
          <tpl fld="1" item="23"/>
          <tpl fld="5" item="2"/>
          <tpl fld="2" item="0"/>
          <tpl fld="7" item="0"/>
          <tpl hier="51" item="4294967295"/>
        </tpls>
      </n>
      <n v="0.29011447899699871" in="2" bc="00B4F0FF" fc="00008000">
        <tpls c="5">
          <tpl fld="1" item="9"/>
          <tpl fld="5" item="2"/>
          <tpl fld="2" item="0"/>
          <tpl fld="7" item="0"/>
          <tpl hier="51" item="4294967295"/>
        </tpls>
      </n>
      <n v="370561000" in="0" bc="00B4F0FF" fc="00008000">
        <tpls c="5">
          <tpl fld="1" item="16"/>
          <tpl fld="5" item="3"/>
          <tpl fld="2" item="0"/>
          <tpl fld="7" item="0"/>
          <tpl hier="51" item="4294967295"/>
        </tpls>
      </n>
      <n v="643165275.52499998" in="0" bc="00B4F0FF" fc="00008000">
        <tpls c="5">
          <tpl fld="1" item="17"/>
          <tpl fld="6" item="5"/>
          <tpl fld="2" item="1"/>
          <tpl fld="7" item="0"/>
          <tpl hier="51" item="4294967295"/>
        </tpls>
      </n>
      <m in="0" bc="00B4F0FF" fc="00404040">
        <tpls c="5">
          <tpl fld="1" item="17"/>
          <tpl fld="6" item="4"/>
          <tpl fld="2" item="1"/>
          <tpl fld="7" item="0"/>
          <tpl hier="51" item="4294967295"/>
        </tpls>
      </m>
      <m in="0" bc="00B4F0FF" fc="00404040">
        <tpls c="5">
          <tpl fld="1" item="17"/>
          <tpl fld="6" item="14"/>
          <tpl fld="2" item="0"/>
          <tpl fld="7" item="0"/>
          <tpl hier="51" item="4294967295"/>
        </tpls>
      </m>
      <n v="1468666594.2629001" in="0" bc="00B4F0FF" fc="00008000">
        <tpls c="5">
          <tpl fld="1" item="17"/>
          <tpl fld="6" item="9"/>
          <tpl fld="2" item="0"/>
          <tpl fld="7" item="0"/>
          <tpl hier="51" item="4294967295"/>
        </tpls>
      </n>
      <n v="18043127" in="0" bc="00B4F0FF" fc="00008000">
        <tpls c="5">
          <tpl fld="1" item="34"/>
          <tpl fld="6" item="4"/>
          <tpl fld="2" item="0"/>
          <tpl fld="7" item="0"/>
          <tpl hier="51" item="4294967295"/>
        </tpls>
      </n>
      <m in="0" bc="00B4F0FF" fc="00404040">
        <tpls c="5">
          <tpl fld="1" item="34"/>
          <tpl fld="6" item="14"/>
          <tpl fld="2" item="0"/>
          <tpl fld="7" item="0"/>
          <tpl hier="51" item="4294967295"/>
        </tpls>
      </m>
      <m in="0" bc="00B4F0FF" fc="00404040">
        <tpls c="5">
          <tpl fld="1" item="34"/>
          <tpl fld="6" item="19"/>
          <tpl fld="2" item="0"/>
          <tpl fld="7" item="0"/>
          <tpl hier="51" item="4294967295"/>
        </tpls>
      </m>
      <n v="580453332.04999995" in="0" bc="00B4F0FF" fc="00008000">
        <tpls c="5">
          <tpl fld="1" item="34"/>
          <tpl fld="6" item="5"/>
          <tpl fld="2" item="0"/>
          <tpl fld="7" item="0"/>
          <tpl hier="51" item="4294967295"/>
        </tpls>
      </n>
      <n v="0.13673211354795212" in="2" bc="00B4F0FF" fc="00008000">
        <tpls c="5">
          <tpl fld="1" item="8"/>
          <tpl fld="6" item="13"/>
          <tpl fld="2" item="0"/>
          <tpl fld="7" item="0"/>
          <tpl hier="51" item="4294967295"/>
        </tpls>
      </n>
      <n v="0.14590056977267876" in="2" bc="00B4F0FF" fc="00008000">
        <tpls c="5">
          <tpl fld="1" item="8"/>
          <tpl fld="6" item="20"/>
          <tpl fld="2" item="0"/>
          <tpl fld="7" item="0"/>
          <tpl hier="51" item="4294967295"/>
        </tpls>
      </n>
      <n v="0.12735054745134075" in="2" bc="00B4F0FF" fc="00008000">
        <tpls c="5">
          <tpl fld="1" item="8"/>
          <tpl fld="6" item="16"/>
          <tpl fld="2" item="0"/>
          <tpl fld="7" item="0"/>
          <tpl hier="51" item="4294967295"/>
        </tpls>
      </n>
      <n v="1306105619.2629001" in="0" bc="00B4F0FF" fc="00008000">
        <tpls c="5">
          <tpl fld="1" item="34"/>
          <tpl fld="6" item="9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5"/>
          <tpl fld="2" item="0"/>
          <tpl fld="7" item="0"/>
          <tpl hier="51" item="4294967295"/>
        </tpls>
      </n>
      <m in="0" bc="00B4F0FF" fc="00404040">
        <tpls c="5">
          <tpl fld="1" item="45"/>
          <tpl fld="6" item="14"/>
          <tpl fld="2" item="1"/>
          <tpl fld="7" item="0"/>
          <tpl hier="51" item="4294967295"/>
        </tpls>
      </m>
      <n v="1319470228.5900002" in="0" bc="00B4F0FF" fc="00008000">
        <tpls c="5">
          <tpl fld="1" item="28"/>
          <tpl fld="5" item="1"/>
          <tpl fld="2" item="0"/>
          <tpl fld="7" item="0"/>
          <tpl hier="51" item="4294967295"/>
        </tpls>
      </n>
      <n v="354185853.25999999" in="0" fc="00008000">
        <tpls c="5">
          <tpl fld="9" item="5"/>
          <tpl fld="6" item="16"/>
          <tpl fld="2" item="0"/>
          <tpl fld="7" item="0"/>
          <tpl hier="51" item="4294967295"/>
        </tpls>
      </n>
      <n v="0" in="0" bc="00B4F0FF" fc="00404040">
        <tpls c="5">
          <tpl fld="1" item="43"/>
          <tpl fld="6" item="12"/>
          <tpl fld="2" item="1"/>
          <tpl fld="7" item="0"/>
          <tpl hier="51" item="4294967295"/>
        </tpls>
      </n>
      <n v="22073252815.239998" in="0" bc="00B4F0FF" fc="00008000">
        <tpls c="5">
          <tpl fld="1" item="42"/>
          <tpl fld="5" item="1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12"/>
          <tpl fld="2" item="0"/>
          <tpl fld="7" item="0"/>
          <tpl hier="51" item="4294967295"/>
        </tpls>
      </n>
      <n v="162560975" in="0" bc="00B4F0FF" fc="00008000">
        <tpls c="5">
          <tpl fld="1" item="40"/>
          <tpl fld="6" item="9"/>
          <tpl fld="2" item="0"/>
          <tpl fld="7" item="0"/>
          <tpl hier="51" item="4294967295"/>
        </tpls>
      </n>
      <n v="2164546184.3699999" in="0" bc="00B4F0FF" fc="00008000">
        <tpls c="5">
          <tpl fld="1" item="17"/>
          <tpl fld="6" item="11"/>
          <tpl fld="2" item="1"/>
          <tpl fld="7" item="0"/>
          <tpl hier="51" item="4294967295"/>
        </tpls>
      </n>
      <n v="0.1377495257075442" in="2" bc="00B4F0FF" fc="00008000">
        <tpls c="5">
          <tpl fld="1" item="8"/>
          <tpl fld="6" item="11"/>
          <tpl fld="2" item="0"/>
          <tpl fld="7" item="0"/>
          <tpl hier="51" item="4294967295"/>
        </tpls>
      </n>
      <n v="1063501" in="0" bc="00B4F0FF" fc="00008000">
        <tpls c="5">
          <tpl fld="1" item="28"/>
          <tpl fld="6" item="5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13"/>
          <tpl fld="2" item="1"/>
          <tpl fld="7" item="0"/>
          <tpl hier="51" item="4294967295"/>
        </tpls>
      </n>
      <m in="0" bc="00B4F0FF" fc="00404040">
        <tpls c="5">
          <tpl fld="1" item="45"/>
          <tpl fld="6" item="4"/>
          <tpl fld="2" item="1"/>
          <tpl fld="7" item="0"/>
          <tpl hier="51" item="4294967295"/>
        </tpls>
      </m>
      <n v="16362285" in="0" fc="00008000">
        <tpls c="5">
          <tpl fld="9" item="5"/>
          <tpl fld="6" item="6"/>
          <tpl fld="2" item="0"/>
          <tpl fld="7" item="0"/>
          <tpl hier="51" item="4294967295"/>
        </tpls>
      </n>
      <n v="0" in="0" fc="00404040">
        <tpls c="5">
          <tpl fld="9" item="10"/>
          <tpl fld="6" item="5"/>
          <tpl fld="2" item="1"/>
          <tpl fld="7" item="0"/>
          <tpl hier="51" item="4294967295"/>
        </tpls>
      </n>
      <n v="369285837.5" in="0" bc="00B4F0FF" fc="00008000">
        <tpls c="5">
          <tpl fld="1" item="40"/>
          <tpl fld="6" item="11"/>
          <tpl fld="2" item="0"/>
          <tpl fld="7" item="0"/>
          <tpl hier="51" item="4294967295"/>
        </tpls>
      </n>
      <n v="1140076087.6300001" in="0" bc="00B4F0FF" fc="00008000">
        <tpls c="5">
          <tpl fld="1" item="37"/>
          <tpl fld="6" item="16"/>
          <tpl fld="2" item="0"/>
          <tpl fld="7" item="0"/>
          <tpl hier="51" item="4294967295"/>
        </tpls>
      </n>
      <n v="220759569" in="0" bc="00B4F0FF" fc="00008000">
        <tpls c="5">
          <tpl fld="1" item="40"/>
          <tpl fld="6" item="6"/>
          <tpl fld="2" item="0"/>
          <tpl fld="7" item="0"/>
          <tpl hier="51" item="4294967295"/>
        </tpls>
      </n>
      <n v="140544861.52000001" in="0" bc="00B4F0FF" fc="00008000">
        <tpls c="5">
          <tpl fld="1" item="28"/>
          <tpl fld="6" item="11"/>
          <tpl fld="2" item="0"/>
          <tpl fld="7" item="0"/>
          <tpl hier="51" item="4294967295"/>
        </tpls>
      </n>
      <n v="0.14319131942750288" in="2" bc="00B4F0FF" fc="00008000">
        <tpls c="5">
          <tpl fld="1" item="8"/>
          <tpl fld="6" item="5"/>
          <tpl fld="2" item="0"/>
          <tpl fld="7" item="0"/>
          <tpl hier="51" item="4294967295"/>
        </tpls>
      </n>
      <m in="0" bc="00B4F0FF" fc="00404040">
        <tpls c="5">
          <tpl fld="1" item="33"/>
          <tpl fld="6" item="2"/>
          <tpl fld="2" item="1"/>
          <tpl fld="7" item="0"/>
          <tpl hier="51" item="4294967295"/>
        </tpls>
      </m>
      <n v="0" in="0" fc="00404040">
        <tpls c="5">
          <tpl fld="9" item="14"/>
          <tpl fld="6" item="5"/>
          <tpl fld="2" item="1"/>
          <tpl fld="7" item="0"/>
          <tpl hier="51" item="4294967295"/>
        </tpls>
      </n>
      <n v="50754959" in="0" bc="00B4F0FF" fc="00008000">
        <tpls c="5">
          <tpl fld="1" item="37"/>
          <tpl fld="6" item="6"/>
          <tpl fld="2" item="0"/>
          <tpl fld="7" item="0"/>
          <tpl hier="51" item="4294967295"/>
        </tpls>
      </n>
      <m in="0" bc="00B4F0FF" fc="00404040">
        <tpls c="5">
          <tpl fld="1" item="33"/>
          <tpl fld="6" item="4"/>
          <tpl fld="2" item="1"/>
          <tpl fld="7" item="0"/>
          <tpl hier="51" item="4294967295"/>
        </tpls>
      </m>
      <n v="0.14248934768674626" in="2" bc="00B4F0FF" fc="00008000">
        <tpls c="5">
          <tpl fld="1" item="9"/>
          <tpl fld="6" item="13"/>
          <tpl fld="2" item="0"/>
          <tpl fld="7" item="0"/>
          <tpl hier="51" item="4294967295"/>
        </tpls>
      </n>
      <n v="19592770" in="0" bc="00B4F0FF" fc="00008000">
        <tpls c="5">
          <tpl fld="1" item="42"/>
          <tpl fld="6" item="12"/>
          <tpl fld="2" item="1"/>
          <tpl fld="7" item="0"/>
          <tpl hier="51" item="4294967295"/>
        </tpls>
      </n>
      <n v="1461292996" in="0" bc="00B4F0FF" fc="00008000">
        <tpls c="5">
          <tpl fld="1" item="37"/>
          <tpl fld="6" item="16"/>
          <tpl fld="2" item="1"/>
          <tpl fld="7" item="0"/>
          <tpl hier="51" item="4294967295"/>
        </tpls>
      </n>
      <n v="44495488" in="0" bc="00B4F0FF" fc="00008000">
        <tpls c="5">
          <tpl fld="1" item="29"/>
          <tpl fld="6" item="4"/>
          <tpl fld="2" item="0"/>
          <tpl fld="7" item="0"/>
          <tpl hier="51" item="4294967295"/>
        </tpls>
      </n>
      <n v="4579352125" in="0" bc="00B4F0FF" fc="00008000">
        <tpls c="5">
          <tpl fld="1" item="40"/>
          <tpl fld="6" item="20"/>
          <tpl fld="2" item="0"/>
          <tpl fld="7" item="0"/>
          <tpl hier="51" item="4294967295"/>
        </tpls>
      </n>
      <n v="3238458634.125" in="0" fc="00008000">
        <tpls c="5">
          <tpl fld="9" item="5"/>
          <tpl fld="6" item="20"/>
          <tpl fld="2" item="0"/>
          <tpl fld="7" item="0"/>
          <tpl hier="51" item="4294967295"/>
        </tpls>
      </n>
      <n v="145310.375" in="0" bc="00B4F0FF" fc="00008000">
        <tpls c="5">
          <tpl fld="1" item="45"/>
          <tpl fld="5" item="1"/>
          <tpl fld="2" item="1"/>
          <tpl fld="7" item="0"/>
          <tpl hier="51" item="4294967295"/>
        </tpls>
      </n>
      <m in="0" bc="00B4F0FF" fc="00404040">
        <tpls c="5">
          <tpl fld="1" item="28"/>
          <tpl fld="6" item="2"/>
          <tpl fld="2" item="0"/>
          <tpl fld="7" item="0"/>
          <tpl hier="51" item="4294967295"/>
        </tpls>
      </m>
      <n v="0" in="0" bc="00B4F0FF" fc="00404040">
        <tpls c="5">
          <tpl fld="1" item="36"/>
          <tpl fld="6" item="11"/>
          <tpl fld="2" item="0"/>
          <tpl fld="7" item="0"/>
          <tpl hier="51" item="4294967295"/>
        </tpls>
      </n>
      <m in="0" bc="00B4F0FF" fc="00404040">
        <tpls c="5">
          <tpl fld="1" item="43"/>
          <tpl fld="6" item="7"/>
          <tpl fld="2" item="0"/>
          <tpl fld="7" item="0"/>
          <tpl hier="51" item="4294967295"/>
        </tpls>
      </m>
      <n v="166200941" in="0" bc="00B4F0FF" fc="00008000">
        <tpls c="5">
          <tpl fld="1" item="42"/>
          <tpl fld="6" item="9"/>
          <tpl fld="2" item="0"/>
          <tpl fld="7" item="0"/>
          <tpl hier="51" item="4294967295"/>
        </tpls>
      </n>
      <n v="0" in="0" fc="00404040">
        <tpls c="4">
          <tpl fld="20" item="16"/>
          <tpl fld="5" item="1"/>
          <tpl fld="2" item="0"/>
          <tpl hier="51" item="4294967295"/>
        </tpls>
      </n>
      <n v="0" in="0" bc="00B4F0FF" fc="00404040">
        <tpls c="5">
          <tpl fld="1" item="36"/>
          <tpl fld="6" item="9"/>
          <tpl fld="2" item="1"/>
          <tpl fld="7" item="0"/>
          <tpl hier="51" item="4294967295"/>
        </tpls>
      </n>
      <n v="3658900" in="0" bc="00B4F0FF" fc="00008000">
        <tpls c="5">
          <tpl fld="1" item="2"/>
          <tpl fld="6" item="5"/>
          <tpl fld="2" item="4"/>
          <tpl fld="7" item="0"/>
          <tpl hier="51" item="4294967295"/>
        </tpls>
      </n>
      <n v="298722000" in="0" bc="00B4F0FF" fc="00008000">
        <tpls c="5">
          <tpl fld="1" item="2"/>
          <tpl fld="6" item="13"/>
          <tpl fld="2" item="4"/>
          <tpl fld="7" item="0"/>
          <tpl hier="51" item="4294967295"/>
        </tpls>
      </n>
      <m in="0" bc="00B4F0FF" fc="00404040">
        <tpls c="5">
          <tpl fld="1" item="2"/>
          <tpl fld="6" item="2"/>
          <tpl fld="2" item="4"/>
          <tpl fld="7" item="0"/>
          <tpl hier="51" item="4294967295"/>
        </tpls>
      </m>
      <n v="0.80280892913998658" in="0" bc="00B4F0FF" fc="00008000">
        <tpls c="5">
          <tpl fld="1" item="7"/>
          <tpl fld="6" item="3"/>
          <tpl fld="2" item="0"/>
          <tpl fld="7" item="0"/>
          <tpl hier="51" item="4294967295"/>
        </tpls>
      </n>
      <n v="267965345.44999999" in="0" bc="00B4F0FF" fc="00008000">
        <tpls c="5">
          <tpl fld="1" item="17"/>
          <tpl fld="6" item="3"/>
          <tpl fld="2" item="1"/>
          <tpl fld="7" item="0"/>
          <tpl hier="51" item="4294967295"/>
        </tpls>
      </n>
      <m in="0" bc="00B4F0FF" fc="00404040">
        <tpls c="5">
          <tpl fld="1" item="31"/>
          <tpl fld="6" item="18"/>
          <tpl fld="2" item="4"/>
          <tpl fld="7" item="0"/>
          <tpl hier="51" item="4294967295"/>
        </tpls>
      </m>
      <n v="0.14073032498041652" in="2" bc="00B4F0FF" fc="00008000">
        <tpls c="5">
          <tpl fld="1" item="15"/>
          <tpl fld="6" item="3"/>
          <tpl fld="2" item="0"/>
          <tpl fld="7" item="0"/>
          <tpl hier="51" item="4294967295"/>
        </tpls>
      </n>
      <n v="69438750" in="0" fc="00008000">
        <tpls c="5">
          <tpl fld="9" item="5"/>
          <tpl fld="6" item="13"/>
          <tpl fld="2" item="1"/>
          <tpl fld="7" item="0"/>
          <tpl hier="51" item="4294967295"/>
        </tpls>
      </n>
      <n v="54201000" in="0" bc="00B4F0FF" fc="00008000">
        <tpls c="5">
          <tpl fld="1" item="2"/>
          <tpl fld="6" item="9"/>
          <tpl fld="2" item="4"/>
          <tpl fld="7" item="0"/>
          <tpl hier="51" item="4294967295"/>
        </tpls>
      </n>
      <n v="0.53909215778827768" in="0" bc="00B4F0FF" fc="00008000">
        <tpls c="5">
          <tpl fld="1" item="7"/>
          <tpl fld="5" item="0"/>
          <tpl fld="2" item="1"/>
          <tpl fld="7" item="0"/>
          <tpl hier="51" item="4294967295"/>
        </tpls>
      </n>
      <n v="9659000" in="0" bc="00B4F0FF" fc="00008000">
        <tpls c="5">
          <tpl fld="1" item="31"/>
          <tpl fld="6" item="6"/>
          <tpl fld="2" item="4"/>
          <tpl fld="7" item="0"/>
          <tpl hier="51" item="4294967295"/>
        </tpls>
      </n>
      <n v="903000" in="0" bc="00B4F0FF" fc="00008000">
        <tpls c="5">
          <tpl fld="1" item="2"/>
          <tpl fld="6" item="4"/>
          <tpl fld="2" item="4"/>
          <tpl fld="7" item="0"/>
          <tpl hier="51" item="4294967295"/>
        </tpls>
      </n>
      <n v="85221733.450000003" in="0" bc="00B4F0FF" fc="00008000">
        <tpls c="5">
          <tpl fld="1" item="2"/>
          <tpl fld="6" item="11"/>
          <tpl fld="2" item="4"/>
          <tpl fld="7" item="0"/>
          <tpl hier="51" item="4294967295"/>
        </tpls>
      </n>
      <n v="44495488" in="0" bc="00B4F0FF" fc="00008000">
        <tpls c="5">
          <tpl fld="1" item="42"/>
          <tpl fld="6" item="4"/>
          <tpl fld="2" item="0"/>
          <tpl fld="7" item="0"/>
          <tpl hier="51" item="4294967295"/>
        </tpls>
      </n>
      <n v="1178500" in="0" bc="00B4F0FF" fc="00008000">
        <tpls c="5">
          <tpl fld="1" item="31"/>
          <tpl fld="6" item="5"/>
          <tpl fld="2" item="4"/>
          <tpl fld="7" item="0"/>
          <tpl hier="51" item="4294967295"/>
        </tpls>
      </n>
      <n v="17369451648" in="0" bc="00B4F0FF" fc="00008000">
        <tpls c="5">
          <tpl fld="1" item="17"/>
          <tpl fld="6" item="13"/>
          <tpl fld="2" item="0"/>
          <tpl fld="7" item="0"/>
          <tpl hier="51" item="4294967295"/>
        </tpls>
      </n>
      <n v="16063658006" in="0" bc="00B4F0FF" fc="00008000">
        <tpls c="5">
          <tpl fld="1" item="17"/>
          <tpl fld="6" item="13"/>
          <tpl fld="2" item="1"/>
          <tpl fld="7" item="0"/>
          <tpl hier="51" item="4294967295"/>
        </tpls>
      </n>
      <m in="0" fc="00404040">
        <tpls c="5">
          <tpl fld="9" item="10"/>
          <tpl fld="6" item="4"/>
          <tpl fld="2" item="1"/>
          <tpl fld="7" item="0"/>
          <tpl hier="51" item="4294967295"/>
        </tpls>
      </m>
      <n v="0.11122377867547013" in="2" bc="00B4F0FF" fc="00008000">
        <tpls c="5">
          <tpl fld="1" item="15"/>
          <tpl fld="6" item="9"/>
          <tpl fld="2" item="1"/>
          <tpl fld="7" item="0"/>
          <tpl hier="51" item="4294967295"/>
        </tpls>
      </n>
      <n v="0.10812623283437479" in="1" bc="00B4F0FF" fc="00008000">
        <tpls c="5">
          <tpl fld="1" item="21"/>
          <tpl fld="6" item="20"/>
          <tpl fld="2" item="0"/>
          <tpl fld="7" item="0"/>
          <tpl hier="51" item="4294967295"/>
        </tpls>
      </n>
      <m in="0" fc="00404040">
        <tpls c="5">
          <tpl fld="9" item="9"/>
          <tpl fld="6" item="14"/>
          <tpl fld="2" item="1"/>
          <tpl fld="7" item="0"/>
          <tpl hier="51" item="4294967295"/>
        </tpls>
      </m>
      <n v="23942860" in="0" bc="00B4F0FF" fc="00008000">
        <tpls c="5">
          <tpl fld="1" item="31"/>
          <tpl fld="6" item="20"/>
          <tpl fld="2" item="4"/>
          <tpl fld="7" item="0"/>
          <tpl hier="51" item="4294967295"/>
        </tpls>
      </n>
      <n v="12165221.303857001" in="0" bc="00B4F0FF" fc="00008000">
        <tpls c="5">
          <tpl fld="1" item="23"/>
          <tpl fld="6" item="21"/>
          <tpl fld="2" item="1"/>
          <tpl fld="7" item="0"/>
          <tpl hier="51" item="4294967295"/>
        </tpls>
      </n>
      <n v="19862339268.029999" in="0" bc="00B4F0FF" fc="00008000">
        <tpls c="5">
          <tpl fld="1" item="20"/>
          <tpl fld="5" item="1"/>
          <tpl fld="2" item="0"/>
          <tpl fld="7" item="0"/>
          <tpl hier="51" item="4294967295"/>
        </tpls>
      </n>
      <n v="20380700" in="0" bc="00B4F0FF" fc="00008000">
        <tpls c="5">
          <tpl fld="1" item="25"/>
          <tpl fld="5" item="0"/>
          <tpl fld="2" item="0"/>
          <tpl fld="7" item="0"/>
          <tpl hier="51" item="4294967295"/>
        </tpls>
      </n>
      <n v="-67305709.210000008" in="0" fc="00000080">
        <tpls c="5">
          <tpl fld="9" item="23"/>
          <tpl fld="5" item="1"/>
          <tpl fld="2" item="22"/>
          <tpl fld="7" item="0"/>
          <tpl hier="51" item="4294967295"/>
        </tpls>
      </n>
      <n v="2001645" in="0" fc="00008000">
        <tpls c="5">
          <tpl fld="9" item="5"/>
          <tpl fld="6" item="5"/>
          <tpl fld="2" item="1"/>
          <tpl fld="7" item="0"/>
          <tpl hier="51" item="4294967295"/>
        </tpls>
      </n>
      <n v="0.14073032498041652" in="2" bc="00B4F0FF" fc="00008000">
        <tpls c="5">
          <tpl fld="1" item="8"/>
          <tpl fld="6" item="3"/>
          <tpl fld="2" item="0"/>
          <tpl fld="7" item="0"/>
          <tpl hier="51" item="4294967295"/>
        </tpls>
      </n>
      <n v="0.12509911556353642" in="2" bc="00B4F0FF" fc="00008000">
        <tpls c="5">
          <tpl fld="1" item="9"/>
          <tpl fld="6" item="9"/>
          <tpl fld="2" item="0"/>
          <tpl fld="7" item="0"/>
          <tpl hier="51" item="4294967295"/>
        </tpls>
      </n>
      <n v="7862973191.0837803" in="0" bc="00B4F0FF" fc="00008000">
        <tpls c="5">
          <tpl fld="1" item="37"/>
          <tpl fld="5" item="1"/>
          <tpl fld="2" item="1"/>
          <tpl fld="7" item="0"/>
          <tpl hier="51" item="4294967295"/>
        </tpls>
      </n>
      <m in="1" bc="00B4F0FF" fc="00404040">
        <tpls c="5">
          <tpl fld="1" item="24"/>
          <tpl fld="6" item="18"/>
          <tpl fld="2" item="0"/>
          <tpl fld="7" item="0"/>
          <tpl hier="51" item="4294967295"/>
        </tpls>
      </m>
      <n v="0" in="0" bc="00B4F0FF" fc="00404040">
        <tpls c="5">
          <tpl fld="1" item="43"/>
          <tpl fld="6" item="12"/>
          <tpl fld="2" item="0"/>
          <tpl fld="7" item="0"/>
          <tpl hier="51" item="4294967295"/>
        </tpls>
      </n>
      <n v="2.1954360200613134" in="2" bc="00B4F0FF" fc="00008000">
        <tpls c="5">
          <tpl fld="1" item="15"/>
          <tpl fld="6" item="4"/>
          <tpl fld="2" item="0"/>
          <tpl fld="7" item="0"/>
          <tpl hier="51" item="4294967295"/>
        </tpls>
      </n>
      <n v="730858" in="0" bc="00B4F0FF" fc="00008000">
        <tpls c="4">
          <tpl fld="1" item="6"/>
          <tpl fld="6" item="0"/>
          <tpl fld="2" item="1"/>
          <tpl fld="7" item="0"/>
        </tpls>
      </n>
      <m in="0" bc="00B4F0FF" fc="00404040">
        <tpls c="5">
          <tpl fld="1" item="10"/>
          <tpl fld="6" item="19"/>
          <tpl fld="2" item="4"/>
          <tpl fld="7" item="0"/>
          <tpl hier="51" item="4294967295"/>
        </tpls>
      </m>
      <m in="0" fc="00404040">
        <tpls c="5">
          <tpl fld="9" item="23"/>
          <tpl fld="5" item="1"/>
          <tpl fld="2" item="8"/>
          <tpl fld="7" item="0"/>
          <tpl hier="51" item="4294967295"/>
        </tpls>
      </m>
      <n v="-6.6410254580571192E-3" in="1" bc="00B4F0FF" fc="00000080">
        <tpls c="5">
          <tpl fld="1" item="24"/>
          <tpl fld="6" item="4"/>
          <tpl fld="2" item="0"/>
          <tpl fld="7" item="0"/>
          <tpl hier="51" item="4294967295"/>
        </tpls>
      </n>
      <m in="0" bc="00B4F0FF" fc="00404040">
        <tpls c="5">
          <tpl fld="1" item="43"/>
          <tpl fld="6" item="8"/>
          <tpl fld="2" item="1"/>
          <tpl fld="7" item="0"/>
          <tpl hier="51" item="4294967295"/>
        </tpls>
      </m>
      <n v="27163018" in="0" bc="00B4F0FF" fc="00008000">
        <tpls c="5">
          <tpl fld="1" item="10"/>
          <tpl fld="6" item="21"/>
          <tpl fld="2" item="1"/>
          <tpl fld="7" item="0"/>
          <tpl hier="51" item="4294967295"/>
        </tpls>
      </n>
      <n v="2374961835" in="0" bc="00B4F0FF" fc="00008000">
        <tpls c="5">
          <tpl fld="1" item="29"/>
          <tpl fld="6" item="13"/>
          <tpl fld="2" item="0"/>
          <tpl fld="7" item="0"/>
          <tpl hier="51" item="4294967295"/>
        </tpls>
      </n>
      <n v="8501000" in="0" bc="00B4F0FF" fc="00008000">
        <tpls c="5">
          <tpl fld="1" item="11"/>
          <tpl fld="6" item="21"/>
          <tpl fld="2" item="0"/>
          <tpl fld="7" item="0"/>
          <tpl hier="51" item="4294967295"/>
        </tpls>
      </n>
      <m in="0" fc="00404040">
        <tpls c="5">
          <tpl fld="9" item="9"/>
          <tpl fld="6" item="7"/>
          <tpl fld="2" item="1"/>
          <tpl fld="7" item="0"/>
          <tpl hier="51" item="4294967295"/>
        </tpls>
      </m>
      <n v="0" in="0" fc="00404040">
        <tpls c="5">
          <tpl fld="9" item="10"/>
          <tpl fld="6" item="11"/>
          <tpl fld="2" item="1"/>
          <tpl fld="7" item="0"/>
          <tpl hier="51" item="4294967295"/>
        </tpls>
      </n>
      <m in="0" bc="00B4F0FF" fc="00404040">
        <tpls c="5">
          <tpl fld="1" item="49"/>
          <tpl fld="6" item="2"/>
          <tpl fld="2" item="4"/>
          <tpl fld="7" item="0"/>
          <tpl hier="51" item="4294967295"/>
        </tpls>
      </m>
      <n v="0.5280703596665407" in="0" bc="00B4F0FF" fc="00008000">
        <tpls c="5">
          <tpl fld="1" item="7"/>
          <tpl fld="5" item="0"/>
          <tpl fld="2" item="0"/>
          <tpl fld="7" item="0"/>
          <tpl hier="51" item="4294967295"/>
        </tpls>
      </n>
      <m in="2" bc="00B4F0FF" fc="00404040">
        <tpls c="5">
          <tpl fld="1" item="9"/>
          <tpl fld="6" item="14"/>
          <tpl fld="2" item="0"/>
          <tpl fld="7" item="0"/>
          <tpl hier="51" item="4294967295"/>
        </tpls>
      </m>
      <n v="29572057.09" in="0" fc="00008000">
        <tpls c="5">
          <tpl fld="9" item="17"/>
          <tpl fld="5" item="1"/>
          <tpl fld="2" item="0"/>
          <tpl fld="7" item="0"/>
          <tpl hier="51" item="4294967295"/>
        </tpls>
      </n>
      <n v="8035911458.0500002" in="0" bc="00B4F0FF" fc="00008000">
        <tpls c="5">
          <tpl fld="1" item="29"/>
          <tpl fld="6" item="20"/>
          <tpl fld="2" item="0"/>
          <tpl fld="7" item="0"/>
          <tpl hier="51" item="4294967295"/>
        </tpls>
      </n>
      <n v="2224140" in="0" bc="00B4F0FF" fc="00008000">
        <tpls c="5">
          <tpl fld="1" item="40"/>
          <tpl fld="6" item="4"/>
          <tpl fld="2" item="0"/>
          <tpl fld="7" item="0"/>
          <tpl hier="51" item="4294967295"/>
        </tpls>
      </n>
      <n v="17087300" in="0" fc="00008000">
        <tpls c="5">
          <tpl fld="9" item="18"/>
          <tpl fld="5" item="1"/>
          <tpl fld="2" item="14"/>
          <tpl fld="7" item="0"/>
          <tpl hier="51" item="4294967295"/>
        </tpls>
      </n>
      <n v="102934752" in="0" bc="00B4F0FF" fc="00008000">
        <tpls c="4">
          <tpl fld="1" item="6"/>
          <tpl fld="6" item="13"/>
          <tpl fld="2" item="1"/>
          <tpl fld="7" item="0"/>
        </tpls>
      </n>
      <n v="121440331342.22379" in="0" bc="00B4F0FF" fc="00008000">
        <tpls c="5">
          <tpl fld="1" item="17"/>
          <tpl fld="5" item="1"/>
          <tpl fld="2" item="1"/>
          <tpl fld="7" item="0"/>
          <tpl hier="51" item="4294967295"/>
        </tpls>
      </n>
      <m in="0" bc="00B4F0FF" fc="00404040">
        <tpls c="5">
          <tpl fld="1" item="20"/>
          <tpl fld="6" item="19"/>
          <tpl fld="2" item="1"/>
          <tpl fld="7" item="0"/>
          <tpl hier="51" item="4294967295"/>
        </tpls>
      </m>
      <m in="2" bc="00B4F0FF" fc="00404040">
        <tpls c="5">
          <tpl fld="1" item="15"/>
          <tpl fld="6" item="18"/>
          <tpl fld="2" item="0"/>
          <tpl fld="7" item="0"/>
          <tpl hier="51" item="4294967295"/>
        </tpls>
      </m>
      <n v="0.21290506086218713" in="2" bc="00B4F0FF" fc="00008000">
        <tpls c="5">
          <tpl fld="1" item="9"/>
          <tpl fld="6" item="6"/>
          <tpl fld="2" item="0"/>
          <tpl fld="7" item="0"/>
          <tpl hier="51" item="4294967295"/>
        </tpls>
      </n>
      <n v="3610300" in="0" bc="00B4F0FF" fc="00008000">
        <tpls c="5">
          <tpl fld="1" item="10"/>
          <tpl fld="6" item="5"/>
          <tpl fld="2" item="4"/>
          <tpl fld="7" item="0"/>
          <tpl hier="51" item="4294967295"/>
        </tpls>
      </n>
      <n v="0" in="0" bc="00B4F0FF" fc="00404040">
        <tpls c="5">
          <tpl fld="1" item="30"/>
          <tpl fld="6" item="21"/>
          <tpl fld="2" item="4"/>
          <tpl fld="7" item="0"/>
          <tpl hier="51" item="4294967295"/>
        </tpls>
      </n>
      <n v="745871300" in="0" fc="00008000">
        <tpls c="5">
          <tpl fld="20" item="0"/>
          <tpl fld="5" item="1"/>
          <tpl fld="2" item="23"/>
          <tpl fld="7" item="0"/>
          <tpl hier="51" item="4294967295"/>
        </tpls>
      </n>
      <m in="0" bc="00B4F0FF" fc="00404040">
        <tpls c="5">
          <tpl fld="1" item="11"/>
          <tpl fld="6" item="18"/>
          <tpl fld="2" item="0"/>
          <tpl fld="7" item="0"/>
          <tpl hier="51" item="4294967295"/>
        </tpls>
      </m>
      <n v="0" in="0" fc="00404040">
        <tpls c="5">
          <tpl fld="9" item="9"/>
          <tpl fld="6" item="3"/>
          <tpl fld="2" item="0"/>
          <tpl fld="7" item="0"/>
          <tpl hier="51" item="4294967295"/>
        </tpls>
      </n>
      <m in="0" bc="00B4F0FF" fc="00404040">
        <tpls c="5">
          <tpl fld="1" item="43"/>
          <tpl fld="6" item="7"/>
          <tpl fld="2" item="1"/>
          <tpl fld="7" item="0"/>
          <tpl hier="51" item="4294967295"/>
        </tpls>
      </m>
      <m in="0" bc="00B4F0FF" fc="00404040">
        <tpls c="5">
          <tpl fld="1" item="42"/>
          <tpl fld="6" item="2"/>
          <tpl fld="2" item="0"/>
          <tpl fld="7" item="0"/>
          <tpl hier="51" item="4294967295"/>
        </tpls>
      </m>
      <n v="719032530" in="0" bc="00B4F0FF" fc="00008000">
        <tpls c="5">
          <tpl fld="1" item="1"/>
          <tpl fld="6" item="20"/>
          <tpl fld="2" item="4"/>
          <tpl fld="7" item="0"/>
          <tpl hier="51" item="4294967295"/>
        </tpls>
      </n>
      <n v="8171371" in="0" bc="00B4F0FF" fc="00008000">
        <tpls c="4">
          <tpl fld="1" item="6"/>
          <tpl fld="6" item="3"/>
          <tpl fld="2" item="1"/>
          <tpl fld="7" item="0"/>
        </tpls>
      </n>
      <n v="2513579214.1100001" in="0" fc="00008000">
        <tpls c="5">
          <tpl fld="20" item="24"/>
          <tpl fld="5" item="1"/>
          <tpl fld="2" item="5"/>
          <tpl fld="7" item="0"/>
          <tpl hier="51" item="4294967295"/>
        </tpls>
      </n>
      <m in="0" bc="00B4F0FF" fc="00404040">
        <tpls c="5">
          <tpl fld="1" item="1"/>
          <tpl fld="6" item="14"/>
          <tpl fld="2" item="4"/>
          <tpl fld="7" item="0"/>
          <tpl hier="51" item="4294967295"/>
        </tpls>
      </m>
      <m in="0" bc="00B4F0FF" fc="00404040">
        <tpls c="5">
          <tpl fld="1" item="17"/>
          <tpl fld="6" item="18"/>
          <tpl fld="2" item="0"/>
          <tpl fld="7" item="0"/>
          <tpl hier="51" item="4294967295"/>
        </tpls>
      </m>
      <n v="3.6259289693268394E-2" in="1" bc="00B4F0FF" fc="00008000">
        <tpls c="5">
          <tpl fld="1" item="24"/>
          <tpl fld="5" item="3"/>
          <tpl fld="2" item="0"/>
          <tpl fld="7" item="0"/>
          <tpl hier="51" item="4294967295"/>
        </tpls>
      </n>
      <n v="0.11316451374957129" in="2" bc="00B4F0FF" fc="00008000">
        <tpls c="5">
          <tpl fld="1" item="8"/>
          <tpl fld="6" item="9"/>
          <tpl fld="2" item="0"/>
          <tpl fld="7" item="0"/>
          <tpl hier="51" item="4294967295"/>
        </tpls>
      </n>
      <n v="36402000" in="0" bc="00B4F0FF" fc="00008000">
        <tpls c="5">
          <tpl fld="1" item="2"/>
          <tpl fld="6" item="6"/>
          <tpl fld="2" item="4"/>
          <tpl fld="7" item="0"/>
          <tpl hier="51" item="4294967295"/>
        </tpls>
      </n>
      <n v="56241903.18" in="0" fc="00008000">
        <tpls c="5">
          <tpl fld="20" item="10"/>
          <tpl fld="5" item="1"/>
          <tpl fld="2" item="22"/>
          <tpl fld="7" item="0"/>
          <tpl hier="51" item="4294967295"/>
        </tpls>
      </n>
      <n v="635434423.81999993" in="0" bc="00B4F0FF" fc="00008000">
        <tpls c="4">
          <tpl fld="1" item="6"/>
          <tpl fld="5" item="1"/>
          <tpl fld="2" item="1"/>
          <tpl fld="7" item="0"/>
        </tpls>
      </n>
      <n v="2474961835" in="0" bc="00B4F0FF" fc="00008000">
        <tpls c="5">
          <tpl fld="1" item="42"/>
          <tpl fld="6" item="13"/>
          <tpl fld="2" item="0"/>
          <tpl fld="7" item="0"/>
          <tpl hier="51" item="4294967295"/>
        </tpls>
      </n>
      <n v="0" in="0" bc="00B4F0FF" fc="00404040">
        <tpls c="5">
          <tpl fld="1" item="49"/>
          <tpl fld="6" item="12"/>
          <tpl fld="2" item="4"/>
          <tpl fld="7" item="0"/>
          <tpl hier="51" item="4294967295"/>
        </tpls>
      </n>
      <n v="14839287270.16" in="0" bc="00B4F0FF" fc="00008000">
        <tpls c="5">
          <tpl fld="1" item="33"/>
          <tpl fld="6" item="20"/>
          <tpl fld="2" item="0"/>
          <tpl fld="7" item="0"/>
          <tpl hier="51" item="4294967295"/>
        </tpls>
      </n>
      <n v="677.375" in="0" bc="00B4F0FF" fc="00008000">
        <tpls c="5">
          <tpl fld="1" item="45"/>
          <tpl fld="6" item="20"/>
          <tpl fld="2" item="1"/>
          <tpl fld="7" item="0"/>
          <tpl hier="51" item="4294967295"/>
        </tpls>
      </n>
      <m in="0" bc="00B4F0FF" fc="00404040">
        <tpls c="5">
          <tpl fld="1" item="33"/>
          <tpl fld="6" item="7"/>
          <tpl fld="2" item="1"/>
          <tpl fld="7" item="0"/>
          <tpl hier="51" item="4294967295"/>
        </tpls>
      </m>
      <n v="30962000" in="0" bc="00B4F0FF" fc="00008000">
        <tpls c="5">
          <tpl fld="1" item="6"/>
          <tpl fld="6" item="21"/>
          <tpl fld="2" item="0"/>
          <tpl fld="7" item="0"/>
          <tpl hier="51" item="4294967295"/>
        </tpls>
      </n>
      <n v="0" in="0" bc="00B4F0FF" fc="00404040">
        <tpls c="5">
          <tpl fld="1" item="37"/>
          <tpl fld="6" item="9"/>
          <tpl fld="2" item="0"/>
          <tpl fld="7" item="0"/>
          <tpl hier="51" item="4294967295"/>
        </tpls>
      </n>
      <m in="0" bc="00B4F0FF" fc="00404040">
        <tpls c="5">
          <tpl fld="1" item="37"/>
          <tpl fld="6" item="4"/>
          <tpl fld="2" item="1"/>
          <tpl fld="7" item="0"/>
          <tpl hier="51" item="4294967295"/>
        </tpls>
      </m>
      <n v="2172305965.4400001" in="0" fc="00008000">
        <tpls c="5">
          <tpl fld="20" item="19"/>
          <tpl fld="5" item="1"/>
          <tpl fld="2" item="5"/>
          <tpl fld="7" item="0"/>
          <tpl hier="51" item="4294967295"/>
        </tpls>
      </n>
      <n v="0.15269650637507709" in="2" bc="00B4F0FF" fc="00008000">
        <tpls c="5">
          <tpl fld="1" item="9"/>
          <tpl fld="5" item="1"/>
          <tpl fld="2" item="0"/>
          <tpl fld="7" item="0"/>
          <tpl hier="51" item="4294967295"/>
        </tpls>
      </n>
      <n v="281815900" in="0" fc="00008000">
        <tpls c="5">
          <tpl fld="20" item="0"/>
          <tpl fld="5" item="1"/>
          <tpl fld="2" item="14"/>
          <tpl fld="7" item="0"/>
          <tpl hier="51" item="4294967295"/>
        </tpls>
      </n>
      <n v="7.6328713303503215E-2" in="1" bc="00B4F0FF" fc="00008000">
        <tpls c="5">
          <tpl fld="1" item="21"/>
          <tpl fld="5" item="3"/>
          <tpl fld="2" item="0"/>
          <tpl fld="7" item="0"/>
          <tpl hier="51" item="4294967295"/>
        </tpls>
      </n>
      <m in="2" bc="00B4F0FF" fc="00404040">
        <tpls c="5">
          <tpl fld="1" item="8"/>
          <tpl fld="6" item="2"/>
          <tpl fld="2" item="0"/>
          <tpl fld="7" item="0"/>
          <tpl hier="51" item="4294967295"/>
        </tpls>
      </m>
      <n v="1133987.5" in="0" bc="00B4F0FF" fc="00008000">
        <tpls c="5">
          <tpl fld="1" item="40"/>
          <tpl fld="6" item="12"/>
          <tpl fld="2" item="0"/>
          <tpl fld="7" item="0"/>
          <tpl hier="51" item="4294967295"/>
        </tpls>
      </n>
      <n v="27611186" in="0" bc="00B4F0FF" fc="00008000">
        <tpls c="4">
          <tpl fld="1" item="6"/>
          <tpl fld="6" item="10"/>
          <tpl fld="2" item="1"/>
          <tpl fld="7" item="0"/>
        </tpls>
      </n>
      <m in="0" bc="00B4F0FF" fc="00404040">
        <tpls c="4">
          <tpl fld="1" item="6"/>
          <tpl fld="6" item="4"/>
          <tpl fld="2" item="1"/>
          <tpl fld="7" item="0"/>
        </tpls>
      </m>
      <n v="742939335" in="0" bc="00B4F0FF" fc="00008000">
        <tpls c="5">
          <tpl fld="1" item="33"/>
          <tpl fld="6" item="11"/>
          <tpl fld="2" item="1"/>
          <tpl fld="7" item="0"/>
          <tpl hier="51" item="4294967295"/>
        </tpls>
      </n>
      <n v="358030971.89999998" in="0" bc="00B4F0FF" fc="00008000">
        <tpls c="5">
          <tpl fld="1" item="30"/>
          <tpl fld="5" item="1"/>
          <tpl fld="2" item="4"/>
          <tpl fld="7" item="0"/>
          <tpl hier="51" item="4294967295"/>
        </tpls>
      </n>
      <m in="0" bc="00B4F0FF" fc="00404040">
        <tpls c="5">
          <tpl fld="1" item="1"/>
          <tpl fld="6" item="17"/>
          <tpl fld="2" item="4"/>
          <tpl fld="7" item="0"/>
          <tpl hier="51" item="4294967295"/>
        </tpls>
      </m>
      <n v="0" in="0" fc="00404040">
        <tpls c="5">
          <tpl fld="9" item="5"/>
          <tpl fld="6" item="4"/>
          <tpl fld="2" item="0"/>
          <tpl fld="7" item="0"/>
          <tpl hier="51" item="4294967295"/>
        </tpls>
      </n>
      <n v="6337948807.9399996" in="0" bc="00B4F0FF" fc="00008000">
        <tpls c="5">
          <tpl fld="1" item="20"/>
          <tpl fld="6" item="16"/>
          <tpl fld="2" item="0"/>
          <tpl fld="7" item="0"/>
          <tpl hier="51" item="4294967295"/>
        </tpls>
      </n>
      <n v="1966049470.4700003" in="0" bc="00B4F0FF" fc="00008000">
        <tpls c="5">
          <tpl fld="1" item="14"/>
          <tpl fld="5" item="1"/>
          <tpl fld="2" item="8"/>
          <tpl fld="7" item="0"/>
          <tpl hier="51" item="4294967295"/>
        </tpls>
      </n>
      <n v="185997178.53" in="0" fc="00008000">
        <tpls c="5">
          <tpl fld="20" item="32"/>
          <tpl fld="5" item="1"/>
          <tpl fld="2" item="14"/>
          <tpl fld="7" item="0"/>
          <tpl hier="51" item="4294967295"/>
        </tpls>
      </n>
      <n v="42476171" in="0" bc="00B4F0FF" fc="00008000">
        <tpls c="4">
          <tpl fld="1" item="6"/>
          <tpl fld="8" item="2"/>
          <tpl fld="2" item="1"/>
          <tpl fld="7" item="0"/>
        </tpls>
      </n>
      <n v="17332300" in="0" fc="00008000">
        <tpls c="5">
          <tpl fld="20" item="26"/>
          <tpl fld="5" item="1"/>
          <tpl fld="2" item="8"/>
          <tpl fld="7" item="0"/>
          <tpl hier="51" item="4294967295"/>
        </tpls>
      </n>
      <n v="0" in="0" fc="00404040">
        <tpls c="5">
          <tpl fld="9" item="14"/>
          <tpl fld="6" item="16"/>
          <tpl fld="2" item="0"/>
          <tpl fld="7" item="0"/>
          <tpl hier="51" item="4294967295"/>
        </tpls>
      </n>
      <m in="0" bc="00B4F0FF" fc="00404040">
        <tpls c="5">
          <tpl fld="1" item="31"/>
          <tpl fld="6" item="17"/>
          <tpl fld="2" item="4"/>
          <tpl fld="7" item="0"/>
          <tpl hier="51" item="4294967295"/>
        </tpls>
      </m>
      <n v="0.62545399165019555" in="0" bc="00B4F0FF" fc="00008000">
        <tpls c="5">
          <tpl fld="1" item="7"/>
          <tpl fld="6" item="13"/>
          <tpl fld="2" item="0"/>
          <tpl fld="7" item="0"/>
          <tpl hier="51" item="4294967295"/>
        </tpls>
      </n>
      <n v="8849097" in="0" bc="00B4F0FF" fc="00008000">
        <tpls c="5">
          <tpl fld="1" item="11"/>
          <tpl fld="6" item="21"/>
          <tpl fld="2" item="1"/>
          <tpl fld="7" item="0"/>
          <tpl hier="51" item="4294967295"/>
        </tpls>
      </n>
      <n v="10017186965.57781" in="0" bc="00B4F0FF" fc="00008000">
        <tpls c="5">
          <tpl fld="1" item="37"/>
          <tpl fld="5" item="1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13"/>
          <tpl fld="2" item="0"/>
          <tpl fld="7" item="0"/>
          <tpl hier="51" item="4294967295"/>
        </tpls>
      </n>
      <n v="532528373.07999998" in="0" fc="00008000">
        <tpls c="5">
          <tpl fld="20" item="19"/>
          <tpl fld="5" item="1"/>
          <tpl fld="2" item="14"/>
          <tpl fld="7" item="0"/>
          <tpl hier="51" item="4294967295"/>
        </tpls>
      </n>
      <n v="10608739.57" in="0" fc="00008000">
        <tpls c="5">
          <tpl fld="9" item="10"/>
          <tpl fld="6" item="20"/>
          <tpl fld="2" item="1"/>
          <tpl fld="7" item="0"/>
          <tpl hier="51" item="4294967295"/>
        </tpls>
      </n>
      <n v="1311309296" in="0" bc="00B4F0FF" fc="00008000">
        <tpls c="5">
          <tpl fld="1" item="16"/>
          <tpl fld="6" item="5"/>
          <tpl fld="2" item="1"/>
          <tpl fld="7" item="0"/>
          <tpl hier="51" item="4294967295"/>
        </tpls>
      </n>
      <m in="0" bc="00B4F0FF" fc="00404040">
        <tpls c="5">
          <tpl fld="1" item="34"/>
          <tpl fld="6" item="7"/>
          <tpl fld="2" item="1"/>
          <tpl fld="7" item="0"/>
          <tpl hier="51" item="4294967295"/>
        </tpls>
      </m>
      <n v="222784384.27000001" in="0" fc="00008000">
        <tpls c="5">
          <tpl fld="20" item="11"/>
          <tpl fld="5" item="1"/>
          <tpl fld="2" item="0"/>
          <tpl fld="7" item="0"/>
          <tpl hier="51" item="4294967295"/>
        </tpls>
      </n>
      <n v="0" in="0" bc="00B4F0FF" fc="00404040">
        <tpls c="5">
          <tpl fld="1" item="43"/>
          <tpl fld="6" item="6"/>
          <tpl fld="2" item="0"/>
          <tpl fld="7" item="0"/>
          <tpl hier="51" item="4294967295"/>
        </tpls>
      </n>
      <m in="0" bc="00B4F0FF" fc="00404040">
        <tpls c="5">
          <tpl fld="1" item="40"/>
          <tpl fld="6" item="14"/>
          <tpl fld="2" item="0"/>
          <tpl fld="7" item="0"/>
          <tpl hier="51" item="4294967295"/>
        </tpls>
      </m>
      <n v="34339264373.799999" in="0" bc="00B4F0FF" fc="00008000">
        <tpls c="5">
          <tpl fld="1" item="43"/>
          <tpl fld="6" item="16"/>
          <tpl fld="2" item="0"/>
          <tpl fld="7" item="0"/>
          <tpl hier="51" item="4294967295"/>
        </tpls>
      </n>
      <n v="1087693567.1400001" in="0" fc="00008000">
        <tpls c="5">
          <tpl fld="20" item="8"/>
          <tpl fld="5" item="1"/>
          <tpl fld="2" item="5"/>
          <tpl fld="7" item="0"/>
          <tpl hier="51" item="4294967295"/>
        </tpls>
      </n>
      <n v="0" in="0" bc="00B4F0FF" fc="00404040">
        <tpls c="5">
          <tpl fld="1" item="43"/>
          <tpl fld="6" item="11"/>
          <tpl fld="2" item="0"/>
          <tpl fld="7" item="0"/>
          <tpl hier="51" item="4294967295"/>
        </tpls>
      </n>
      <n v="0" in="0" fc="00404040">
        <tpls c="5">
          <tpl fld="9" item="14"/>
          <tpl fld="6" item="3"/>
          <tpl fld="2" item="1"/>
          <tpl fld="7" item="0"/>
          <tpl hier="51" item="4294967295"/>
        </tpls>
      </n>
      <m in="0" fc="00404040">
        <tpls c="5">
          <tpl fld="9" item="5"/>
          <tpl fld="6" item="4"/>
          <tpl fld="2" item="1"/>
          <tpl fld="7" item="0"/>
          <tpl hier="51" item="4294967295"/>
        </tpls>
      </m>
      <n v="0" in="0" bc="00B4F0FF" fc="00404040">
        <tpls c="5">
          <tpl fld="1" item="19"/>
          <tpl fld="5" item="2"/>
          <tpl fld="2" item="0"/>
          <tpl fld="7" item="0"/>
          <tpl hier="51" item="4294967295"/>
        </tpls>
      </n>
      <n v="3923501561.0799999" in="0" bc="00B4F0FF" fc="00008000">
        <tpls c="5">
          <tpl fld="1" item="14"/>
          <tpl fld="5" item="1"/>
          <tpl fld="2" item="5"/>
          <tpl fld="7" item="0"/>
          <tpl hier="51" item="4294967295"/>
        </tpls>
      </n>
      <n v="12137418242.049999" in="0" bc="00B4F0FF" fc="00008000">
        <tpls c="5">
          <tpl fld="1" item="33"/>
          <tpl fld="6" item="20"/>
          <tpl fld="2" item="1"/>
          <tpl fld="7" item="0"/>
          <tpl hier="51" item="4294967295"/>
        </tpls>
      </n>
      <n v="0.20013562310590496" in="2" bc="00B4F0FF" fc="00008000">
        <tpls c="5">
          <tpl fld="1" item="15"/>
          <tpl fld="6" item="6"/>
          <tpl fld="2" item="1"/>
          <tpl fld="7" item="0"/>
          <tpl hier="51" item="4294967295"/>
        </tpls>
      </n>
      <n v="36651227" in="0" bc="00B4F0FF" fc="00008000">
        <tpls c="5">
          <tpl fld="1" item="20"/>
          <tpl fld="6" item="3"/>
          <tpl fld="2" item="0"/>
          <tpl fld="7" item="0"/>
          <tpl hier="51" item="4294967295"/>
        </tpls>
      </n>
      <n v="2524852500.5" in="0" bc="00B4F0FF" fc="00008000">
        <tpls c="5">
          <tpl fld="1" item="17"/>
          <tpl fld="6" item="21"/>
          <tpl fld="2" item="0"/>
          <tpl fld="7" item="0"/>
          <tpl hier="51" item="4294967295"/>
        </tpls>
      </n>
      <n v="7579637267" in="0" bc="00B4F0FF" fc="00008000">
        <tpls c="5">
          <tpl fld="1" item="42"/>
          <tpl fld="6" item="16"/>
          <tpl fld="2" item="1"/>
          <tpl fld="7" item="0"/>
          <tpl hier="51" item="4294967295"/>
        </tpls>
      </n>
      <n v="6954900" in="0" fc="00008000">
        <tpls c="5">
          <tpl fld="20" item="33"/>
          <tpl fld="5" item="1"/>
          <tpl fld="2" item="14"/>
          <tpl fld="7" item="0"/>
          <tpl hier="51" item="4294967295"/>
        </tpls>
      </n>
      <m in="0" bc="00B4F0FF" fc="00404040">
        <tpls c="5">
          <tpl fld="1" item="10"/>
          <tpl fld="6" item="7"/>
          <tpl fld="2" item="4"/>
          <tpl fld="7" item="0"/>
          <tpl hier="51" item="4294967295"/>
        </tpls>
      </m>
      <n v="0" in="0" bc="00B4F0FF" fc="00404040">
        <tpls c="5">
          <tpl fld="1" item="45"/>
          <tpl fld="6" item="12"/>
          <tpl fld="2" item="0"/>
          <tpl fld="7" item="0"/>
          <tpl hier="51" item="4294967295"/>
        </tpls>
      </n>
      <n v="18542869038.439999" in="0" bc="00B4F0FF" fc="00008000">
        <tpls c="5">
          <tpl fld="1" item="42"/>
          <tpl fld="5" item="1"/>
          <tpl fld="2" item="0"/>
          <tpl fld="7" item="0"/>
          <tpl hier="51" item="4294967295"/>
        </tpls>
      </n>
      <m in="0" bc="00B4F0FF" fc="00404040">
        <tpls c="5">
          <tpl fld="1" item="40"/>
          <tpl fld="6" item="19"/>
          <tpl fld="2" item="0"/>
          <tpl fld="7" item="0"/>
          <tpl hier="51" item="4294967295"/>
        </tpls>
      </m>
      <n v="0" in="0" fc="00404040">
        <tpls c="5">
          <tpl fld="9" item="9"/>
          <tpl fld="6" item="13"/>
          <tpl fld="2" item="1"/>
          <tpl fld="7" item="0"/>
          <tpl hier="51" item="4294967295"/>
        </tpls>
      </n>
      <m in="0" bc="00B4F0FF" fc="00404040">
        <tpls c="5">
          <tpl fld="1" item="45"/>
          <tpl fld="6" item="8"/>
          <tpl fld="2" item="1"/>
          <tpl fld="7" item="0"/>
          <tpl hier="51" item="4294967295"/>
        </tpls>
      </m>
      <m in="0" bc="00B4F0FF" fc="00404040">
        <tpls c="5">
          <tpl fld="1" item="34"/>
          <tpl fld="6" item="2"/>
          <tpl fld="2" item="1"/>
          <tpl fld="7" item="0"/>
          <tpl hier="51" item="4294967295"/>
        </tpls>
      </m>
      <n v="3930000" in="0" bc="00B4F0FF" fc="00008000">
        <tpls c="5">
          <tpl fld="1" item="0"/>
          <tpl fld="6" item="21"/>
          <tpl fld="2" item="0"/>
          <tpl fld="7" item="0"/>
          <tpl hier="51" item="4294967295"/>
        </tpls>
      </n>
      <n v="0" in="0" bc="00B4F0FF" fc="00404040">
        <tpls c="5">
          <tpl fld="1" item="45"/>
          <tpl fld="6" item="11"/>
          <tpl fld="2" item="1"/>
          <tpl fld="7" item="0"/>
          <tpl hier="51" item="4294967295"/>
        </tpls>
      </n>
      <m in="0" bc="00B4F0FF" fc="00404040">
        <tpls c="5">
          <tpl fld="1" item="40"/>
          <tpl fld="6" item="2"/>
          <tpl fld="2" item="0"/>
          <tpl fld="7" item="0"/>
          <tpl hier="51" item="4294967295"/>
        </tpls>
      </m>
      <n v="19426999" in="0" bc="00B4F0FF" fc="00008000">
        <tpls c="5">
          <tpl fld="1" item="42"/>
          <tpl fld="6" item="12"/>
          <tpl fld="2" item="0"/>
          <tpl fld="7" item="0"/>
          <tpl hier="51" item="4294967295"/>
        </tpls>
      </n>
      <n v="10256000" in="0" bc="00B4F0FF" fc="00008000">
        <tpls c="5">
          <tpl fld="1" item="14"/>
          <tpl fld="5" item="2"/>
          <tpl fld="2" item="0"/>
          <tpl fld="7" item="0"/>
          <tpl hier="51" item="4294967295"/>
        </tpls>
      </n>
      <n v="0.20682183885001373" in="2" bc="00B4F0FF" fc="00008000">
        <tpls c="5">
          <tpl fld="1" item="15"/>
          <tpl fld="6" item="6"/>
          <tpl fld="2" item="0"/>
          <tpl fld="7" item="0"/>
          <tpl hier="51" item="4294967295"/>
        </tpls>
      </n>
      <n v="44511402" in="0" bc="00B4F0FF" fc="00008000">
        <tpls c="5">
          <tpl fld="1" item="20"/>
          <tpl fld="6" item="4"/>
          <tpl fld="2" item="0"/>
          <tpl fld="7" item="0"/>
          <tpl hier="51" item="4294967295"/>
        </tpls>
      </n>
      <n v="1986407258" in="0" bc="00B4F0FF" fc="00008000">
        <tpls c="5">
          <tpl fld="1" item="33"/>
          <tpl fld="6" item="6"/>
          <tpl fld="2" item="1"/>
          <tpl fld="7" item="0"/>
          <tpl hier="51" item="4294967295"/>
        </tpls>
      </n>
      <n v="0.51812217681221773" in="0" bc="00B4F0FF" fc="00008000">
        <tpls c="5">
          <tpl fld="1" item="7"/>
          <tpl fld="5" item="3"/>
          <tpl fld="2" item="0"/>
          <tpl fld="7" item="0"/>
          <tpl hier="51" item="4294967295"/>
        </tpls>
      </n>
      <n v="0.14590056977267876" in="2" bc="00B4F0FF" fc="00008000">
        <tpls c="5">
          <tpl fld="1" item="15"/>
          <tpl fld="6" item="20"/>
          <tpl fld="2" item="0"/>
          <tpl fld="7" item="0"/>
          <tpl hier="51" item="4294967295"/>
        </tpls>
      </n>
      <n v="60317254.730000004" in="0" bc="00B4F0FF" fc="00008000">
        <tpls c="5">
          <tpl fld="1" item="12"/>
          <tpl fld="6" item="21"/>
          <tpl fld="2" item="0"/>
          <tpl fld="7" item="0"/>
          <tpl hier="51" item="4294967295"/>
        </tpls>
      </n>
      <n v="664955058.46000004" in="0" fc="00008000">
        <tpls c="5">
          <tpl fld="20" item="18"/>
          <tpl fld="5" item="1"/>
          <tpl fld="2" item="22"/>
          <tpl fld="7" item="0"/>
          <tpl hier="51" item="4294967295"/>
        </tpls>
      </n>
      <n v="660986046.69000006" in="0" fc="00008000">
        <tpls c="5">
          <tpl fld="20" item="12"/>
          <tpl fld="5" item="1"/>
          <tpl fld="2" item="0"/>
          <tpl fld="7" item="0"/>
          <tpl hier="51" item="4294967295"/>
        </tpls>
      </n>
      <m in="0" bc="00B4F0FF" fc="00404040">
        <tpls c="5">
          <tpl fld="1" item="49"/>
          <tpl fld="6" item="17"/>
          <tpl fld="2" item="4"/>
          <tpl fld="7" item="0"/>
          <tpl hier="51" item="4294967295"/>
        </tpls>
      </m>
      <n v="1299553990.3099999" in="0" fc="00008000">
        <tpls c="5">
          <tpl fld="20" item="20"/>
          <tpl fld="5" item="1"/>
          <tpl fld="2" item="23"/>
          <tpl fld="7" item="0"/>
          <tpl hier="51" item="4294967295"/>
        </tpls>
      </n>
      <n v="0" in="0" bc="00B4F0FF" fc="00404040">
        <tpls c="5">
          <tpl fld="1" item="36"/>
          <tpl fld="6" item="6"/>
          <tpl fld="2" item="1"/>
          <tpl fld="7" item="0"/>
          <tpl hier="51" item="4294967295"/>
        </tpls>
      </n>
      <m in="0" bc="00B4F0FF" fc="00404040">
        <tpls c="5">
          <tpl fld="1" item="37"/>
          <tpl fld="6" item="19"/>
          <tpl fld="2" item="1"/>
          <tpl fld="7" item="0"/>
          <tpl hier="51" item="4294967295"/>
        </tpls>
      </m>
      <n v="0" in="0" bc="00B4F0FF" fc="00404040">
        <tpls c="5">
          <tpl fld="1" item="36"/>
          <tpl fld="6" item="9"/>
          <tpl fld="2" item="0"/>
          <tpl fld="7" item="0"/>
          <tpl hier="51" item="4294967295"/>
        </tpls>
      </n>
      <n v="2.1962212270652968" in="2" bc="00B4F0FF" fc="00008000">
        <tpls c="5">
          <tpl fld="1" item="9"/>
          <tpl fld="6" item="4"/>
          <tpl fld="2" item="0"/>
          <tpl fld="7" item="0"/>
          <tpl hier="51" item="4294967295"/>
        </tpls>
      </n>
      <n v="558770306.60000002" in="0" fc="00008000">
        <tpls c="5">
          <tpl fld="20" item="31"/>
          <tpl fld="5" item="1"/>
          <tpl fld="2" item="14"/>
          <tpl fld="7" item="0"/>
          <tpl hier="51" item="4294967295"/>
        </tpls>
      </n>
      <n v="0.11316451374957129" in="2" bc="00B4F0FF" fc="00008000">
        <tpls c="5">
          <tpl fld="1" item="15"/>
          <tpl fld="6" item="9"/>
          <tpl fld="2" item="0"/>
          <tpl fld="7" item="0"/>
          <tpl hier="51" item="4294967295"/>
        </tpls>
      </n>
      <m in="0" bc="00B4F0FF" fc="00404040">
        <tpls c="5">
          <tpl fld="1" item="40"/>
          <tpl fld="6" item="7"/>
          <tpl fld="2" item="0"/>
          <tpl fld="7" item="0"/>
          <tpl hier="51" item="4294967295"/>
        </tpls>
      </m>
      <n v="564631834.64999998" in="0" fc="00008000">
        <tpls c="5">
          <tpl fld="20" item="8"/>
          <tpl fld="5" item="1"/>
          <tpl fld="2" item="8"/>
          <tpl fld="7" item="0"/>
          <tpl hier="51" item="4294967295"/>
        </tpls>
      </n>
      <m in="0" bc="00B4F0FF" fc="00404040">
        <tpls c="5">
          <tpl fld="1" item="10"/>
          <tpl fld="6" item="8"/>
          <tpl fld="2" item="4"/>
          <tpl fld="7" item="0"/>
          <tpl hier="51" item="4294967295"/>
        </tpls>
      </m>
      <n v="5409003068.8699999" in="0" bc="00B4F0FF" fc="00008000">
        <tpls c="5">
          <tpl fld="1" item="42"/>
          <tpl fld="6" item="16"/>
          <tpl fld="2" item="0"/>
          <tpl fld="7" item="0"/>
          <tpl hier="51" item="4294967295"/>
        </tpls>
      </n>
      <n v="8.7842902091601338E-2" in="1" bc="00B4F0FF" fc="00008000">
        <tpls c="5">
          <tpl fld="1" item="21"/>
          <tpl fld="5" item="1"/>
          <tpl fld="2" item="0"/>
          <tpl fld="7" item="0"/>
          <tpl hier="51" item="4294967295"/>
        </tpls>
      </n>
      <n v="700189260.02999997" in="0" fc="00008000">
        <tpls c="4">
          <tpl fld="15" item="2"/>
          <tpl fld="5" item="1"/>
          <tpl fld="2" item="22"/>
          <tpl hier="51" item="4294967295"/>
        </tpls>
      </n>
      <m in="0" fc="00404040">
        <tpls c="5">
          <tpl fld="9" item="14"/>
          <tpl fld="6" item="8"/>
          <tpl fld="2" item="0"/>
          <tpl fld="7" item="0"/>
          <tpl hier="51" item="4294967295"/>
        </tpls>
      </m>
      <n v="24734022.779999997" in="0" fc="00008000">
        <tpls c="5">
          <tpl fld="20" item="27"/>
          <tpl fld="5" item="1"/>
          <tpl fld="2" item="22"/>
          <tpl fld="7" item="0"/>
          <tpl hier="51" item="4294967295"/>
        </tpls>
      </n>
      <n v="75199610" in="0" bc="00B4F0FF" fc="00008000">
        <tpls c="5">
          <tpl fld="1" item="10"/>
          <tpl fld="6" item="20"/>
          <tpl fld="2" item="4"/>
          <tpl fld="7" item="0"/>
          <tpl hier="51" item="4294967295"/>
        </tpls>
      </n>
      <n v="0.1817621260686178" in="2" bc="00B4F0FF" fc="00008000">
        <tpls c="5">
          <tpl fld="1" item="15"/>
          <tpl fld="5" item="1"/>
          <tpl fld="2" item="1"/>
          <tpl fld="7" item="0"/>
          <tpl hier="51" item="4294967295"/>
        </tpls>
      </n>
      <m in="0" bc="00B4F0FF" fc="00404040">
        <tpls c="5">
          <tpl fld="1" item="17"/>
          <tpl fld="6" item="14"/>
          <tpl fld="2" item="1"/>
          <tpl fld="7" item="0"/>
          <tpl hier="51" item="4294967295"/>
        </tpls>
      </m>
      <n v="882414220" in="0" fc="00008000">
        <tpls c="5">
          <tpl fld="20" item="14"/>
          <tpl fld="5" item="1"/>
          <tpl fld="2" item="0"/>
          <tpl fld="7" item="0"/>
          <tpl hier="51" item="4294967295"/>
        </tpls>
      </n>
      <n v="0.61644336239309783" in="0" bc="00B4F0FF" fc="00008000">
        <tpls c="5">
          <tpl fld="1" item="7"/>
          <tpl fld="6" item="11"/>
          <tpl fld="2" item="0"/>
          <tpl fld="7" item="0"/>
          <tpl hier="51" item="4294967295"/>
        </tpls>
      </n>
      <n v="2751400464.02" in="0" fc="00008000">
        <tpls c="5">
          <tpl fld="20" item="17"/>
          <tpl fld="5" item="1"/>
          <tpl fld="2" item="8"/>
          <tpl fld="7" item="0"/>
          <tpl hier="51" item="4294967295"/>
        </tpls>
      </n>
      <n v="6.6647866319420991E-3" in="1" bc="00B4F0FF" fc="00008000">
        <tpls c="5">
          <tpl fld="1" item="24"/>
          <tpl fld="6" item="6"/>
          <tpl fld="2" item="0"/>
          <tpl fld="7" item="0"/>
          <tpl hier="51" item="4294967295"/>
        </tpls>
      </n>
      <n v="0" in="0" fc="00404040">
        <tpls c="4">
          <tpl fld="20" item="16"/>
          <tpl fld="5" item="1"/>
          <tpl fld="2" item="22"/>
          <tpl hier="51" item="4294967295"/>
        </tpls>
      </n>
      <m in="0" bc="00B4F0FF" fc="00404040">
        <tpls c="5">
          <tpl fld="1" item="37"/>
          <tpl fld="6" item="19"/>
          <tpl fld="2" item="0"/>
          <tpl fld="7" item="0"/>
          <tpl hier="51" item="4294967295"/>
        </tpls>
      </m>
      <n v="306185200" in="0" bc="00B4F0FF" fc="00008000">
        <tpls c="5">
          <tpl fld="1" item="12"/>
          <tpl fld="5" item="0"/>
          <tpl fld="2" item="0"/>
          <tpl fld="7" item="0"/>
          <tpl hier="51" item="4294967295"/>
        </tpls>
      </n>
      <n v="321245566.27999997" in="0" bc="00B4F0FF" fc="00008000">
        <tpls c="5">
          <tpl fld="1" item="12"/>
          <tpl fld="5" item="0"/>
          <tpl fld="2" item="1"/>
          <tpl fld="7" item="0"/>
          <tpl hier="51" item="4294967295"/>
        </tpls>
      </n>
      <m in="0" bc="00B4F0FF" fc="00404040">
        <tpls c="5">
          <tpl fld="1" item="10"/>
          <tpl fld="6" item="2"/>
          <tpl fld="2" item="4"/>
          <tpl fld="7" item="0"/>
          <tpl hier="51" item="4294967295"/>
        </tpls>
      </m>
      <n v="55286229.710000001" in="0" fc="00008000">
        <tpls c="5">
          <tpl fld="15" item="5"/>
          <tpl fld="5" item="1"/>
          <tpl fld="2" item="14"/>
          <tpl fld="7" item="0"/>
          <tpl hier="51" item="4294967295"/>
        </tpls>
      </n>
      <m in="0" bc="00B4F0FF" fc="00404040">
        <tpls c="5">
          <tpl fld="1" item="45"/>
          <tpl fld="6" item="7"/>
          <tpl fld="2" item="0"/>
          <tpl fld="7" item="0"/>
          <tpl hier="51" item="4294967295"/>
        </tpls>
      </m>
      <n v="357453.64" in="0" fc="00008000">
        <tpls c="5">
          <tpl fld="20" item="15"/>
          <tpl fld="5" item="1"/>
          <tpl fld="2" item="22"/>
          <tpl fld="7" item="0"/>
          <tpl hier="51" item="4294967295"/>
        </tpls>
      </n>
      <n v="0" in="0" fc="00404040">
        <tpls c="5">
          <tpl fld="9" item="10"/>
          <tpl fld="6" item="12"/>
          <tpl fld="2" item="1"/>
          <tpl fld="7" item="0"/>
          <tpl hier="51" item="4294967295"/>
        </tpls>
      </n>
      <m in="0" fc="00404040">
        <tpls c="5">
          <tpl fld="9" item="14"/>
          <tpl fld="6" item="4"/>
          <tpl fld="2" item="1"/>
          <tpl fld="7" item="0"/>
          <tpl hier="51" item="4294967295"/>
        </tpls>
      </m>
      <n v="36830900" in="0" fc="00008000">
        <tpls c="5">
          <tpl fld="20" item="4"/>
          <tpl fld="5" item="1"/>
          <tpl fld="2" item="23"/>
          <tpl fld="7" item="0"/>
          <tpl hier="51" item="4294967295"/>
        </tpls>
      </n>
      <n v="48773800" in="0" fc="00008000">
        <tpls c="5">
          <tpl fld="20" item="4"/>
          <tpl fld="5" item="1"/>
          <tpl fld="2" item="8"/>
          <tpl fld="7" item="0"/>
          <tpl hier="51" item="4294967295"/>
        </tpls>
      </n>
      <n v="4220588" in="0" bc="00B4F0FF" fc="00008000">
        <tpls c="5">
          <tpl fld="1" item="34"/>
          <tpl fld="6" item="12"/>
          <tpl fld="2" item="0"/>
          <tpl fld="7" item="0"/>
          <tpl hier="51" item="4294967295"/>
        </tpls>
      </n>
      <n v="5120404000" in="0" bc="00B4F0FF" fc="00008000">
        <tpls c="5">
          <tpl fld="1" item="3"/>
          <tpl fld="6" item="21"/>
          <tpl fld="2" item="0"/>
          <tpl fld="7" item="0"/>
          <tpl hier="51" item="4294967295"/>
        </tpls>
      </n>
      <n v="0" in="0" fc="00404040">
        <tpls c="5">
          <tpl fld="9" item="10"/>
          <tpl fld="6" item="9"/>
          <tpl fld="2" item="1"/>
          <tpl fld="7" item="0"/>
          <tpl hier="51" item="4294967295"/>
        </tpls>
      </n>
      <n v="0" in="0" fc="00404040">
        <tpls c="5">
          <tpl fld="9" item="9"/>
          <tpl fld="6" item="5"/>
          <tpl fld="2" item="1"/>
          <tpl fld="7" item="0"/>
          <tpl hier="51" item="4294967295"/>
        </tpls>
      </n>
      <m in="2" bc="00B4F0FF" fc="00404040">
        <tpls c="5">
          <tpl fld="1" item="15"/>
          <tpl fld="6" item="14"/>
          <tpl fld="2" item="1"/>
          <tpl fld="7" item="0"/>
          <tpl hier="51" item="4294967295"/>
        </tpls>
      </m>
      <m in="0" bc="00B4F0FF" fc="00404040">
        <tpls c="4">
          <tpl fld="1" item="6"/>
          <tpl fld="6" item="8"/>
          <tpl fld="2" item="1"/>
          <tpl fld="7" item="0"/>
        </tpls>
      </m>
      <n v="3262799.9999999972" in="0" fc="00008000">
        <tpls c="5">
          <tpl fld="20" item="30"/>
          <tpl fld="5" item="1"/>
          <tpl fld="2" item="23"/>
          <tpl fld="7" item="0"/>
          <tpl hier="51" item="4294967295"/>
        </tpls>
      </n>
      <n v="1064852072.28" in="0" fc="00008000">
        <tpls c="5">
          <tpl fld="9" item="6"/>
          <tpl fld="5" item="1"/>
          <tpl fld="2" item="0"/>
          <tpl fld="7" item="0"/>
          <tpl hier="51" item="4294967295"/>
        </tpls>
      </n>
      <n v="0" in="0" fc="00404040">
        <tpls c="5">
          <tpl fld="9" item="14"/>
          <tpl fld="6" item="12"/>
          <tpl fld="2" item="1"/>
          <tpl fld="7" item="0"/>
          <tpl hier="51" item="4294967295"/>
        </tpls>
      </n>
      <m in="2" bc="00B4F0FF" fc="00404040">
        <tpls c="5">
          <tpl fld="1" item="9"/>
          <tpl fld="6" item="2"/>
          <tpl fld="2" item="0"/>
          <tpl fld="7" item="0"/>
          <tpl hier="51" item="4294967295"/>
        </tpls>
      </m>
      <n v="-5368000" in="0" bc="00B4F0FF" fc="00000080">
        <tpls c="5">
          <tpl fld="1" item="25"/>
          <tpl fld="5" item="2"/>
          <tpl fld="2" item="0"/>
          <tpl fld="7" item="0"/>
          <tpl hier="51" item="4294967295"/>
        </tpls>
      </n>
      <n v="69394866901" in="0" bc="00B4F0FF" fc="00008000">
        <tpls c="5">
          <tpl fld="1" item="16"/>
          <tpl fld="6" item="16"/>
          <tpl fld="2" item="0"/>
          <tpl fld="7" item="0"/>
          <tpl hier="51" item="4294967295"/>
        </tpls>
      </n>
      <n v="0.49779328492038688" in="1" bc="00B4F0FF" fc="00008000">
        <tpls c="5">
          <tpl fld="1" item="21"/>
          <tpl fld="5" item="0"/>
          <tpl fld="2" item="0"/>
          <tpl fld="7" item="0"/>
          <tpl hier="51" item="4294967295"/>
        </tpls>
      </n>
      <m in="2" bc="00B4F0FF" fc="00404040">
        <tpls c="5">
          <tpl fld="1" item="9"/>
          <tpl fld="6" item="2"/>
          <tpl fld="2" item="1"/>
          <tpl fld="7" item="0"/>
          <tpl hier="51" item="4294967295"/>
        </tpls>
      </m>
      <n v="0.14384260394730208" in="2" bc="00B4F0FF" fc="00008000">
        <tpls c="5">
          <tpl fld="1" item="15"/>
          <tpl fld="6" item="5"/>
          <tpl fld="2" item="1"/>
          <tpl fld="7" item="0"/>
          <tpl hier="51" item="4294967295"/>
        </tpls>
      </n>
      <n v="13628000" in="0" bc="00B4F0FF" fc="00008000">
        <tpls c="5">
          <tpl fld="1" item="30"/>
          <tpl fld="6" item="22"/>
          <tpl fld="2" item="4"/>
          <tpl fld="7" item="0"/>
          <tpl hier="51" item="4294967295"/>
        </tpls>
      </n>
      <n v="0" in="0" bc="00B4F0FF" fc="00404040">
        <tpls c="5">
          <tpl fld="1" item="43"/>
          <tpl fld="6" item="4"/>
          <tpl fld="2" item="0"/>
          <tpl fld="7" item="0"/>
          <tpl hier="51" item="4294967295"/>
        </tpls>
      </n>
      <n v="1.3155515370705244" in="0" bc="00B4F0FF" fc="00008000">
        <tpls c="5">
          <tpl fld="1" item="7"/>
          <tpl fld="6" item="4"/>
          <tpl fld="2" item="0"/>
          <tpl fld="7" item="0"/>
          <tpl hier="51" item="4294967295"/>
        </tpls>
      </n>
      <m in="0" bc="00B4F0FF" fc="00404040">
        <tpls c="5">
          <tpl fld="1" item="29"/>
          <tpl fld="6" item="19"/>
          <tpl fld="2" item="0"/>
          <tpl fld="7" item="0"/>
          <tpl hier="51" item="4294967295"/>
        </tpls>
      </m>
      <n v="1190949220.73" in="0" fc="00008000">
        <tpls c="5">
          <tpl fld="20" item="5"/>
          <tpl fld="5" item="1"/>
          <tpl fld="2" item="5"/>
          <tpl fld="7" item="0"/>
          <tpl hier="51" item="4294967295"/>
        </tpls>
      </n>
      <n v="87901067.960000008" in="0" bc="00B4F0FF" fc="00008000">
        <tpls c="4">
          <tpl fld="1" item="6"/>
          <tpl fld="5" item="0"/>
          <tpl fld="2" item="1"/>
          <tpl fld="7" item="0"/>
        </tpls>
      </n>
      <n v="279255411.46000004" in="0" fc="00008000">
        <tpls c="5">
          <tpl fld="20" item="5"/>
          <tpl fld="5" item="1"/>
          <tpl fld="2" item="14"/>
          <tpl fld="7" item="0"/>
          <tpl hier="51" item="4294967295"/>
        </tpls>
      </n>
      <n v="109625" in="0" bc="00B4F0FF" fc="00008000">
        <tpls c="5">
          <tpl fld="1" item="45"/>
          <tpl fld="5" item="1"/>
          <tpl fld="2" item="0"/>
          <tpl fld="7" item="0"/>
          <tpl hier="51" item="4294967295"/>
        </tpls>
      </n>
      <n v="0" in="0" fc="00404040">
        <tpls c="5">
          <tpl fld="9" item="10"/>
          <tpl fld="6" item="16"/>
          <tpl fld="2" item="1"/>
          <tpl fld="7" item="0"/>
          <tpl hier="51" item="4294967295"/>
        </tpls>
      </n>
      <n v="0" in="0" fc="00404040">
        <tpls c="5">
          <tpl fld="9" item="14"/>
          <tpl fld="6" item="16"/>
          <tpl fld="2" item="1"/>
          <tpl fld="7" item="0"/>
          <tpl hier="51" item="4294967295"/>
        </tpls>
      </n>
      <m in="0" bc="00B4F0FF" fc="00404040">
        <tpls c="5">
          <tpl fld="1" item="49"/>
          <tpl fld="6" item="8"/>
          <tpl fld="2" item="4"/>
          <tpl fld="7" item="0"/>
          <tpl hier="51" item="4294967295"/>
        </tpls>
      </m>
      <n v="35999976721" in="0" bc="00B4F0FF" fc="00008000">
        <tpls c="5">
          <tpl fld="1" item="34"/>
          <tpl fld="6" item="16"/>
          <tpl fld="2" item="1"/>
          <tpl fld="7" item="0"/>
          <tpl hier="51" item="4294967295"/>
        </tpls>
      </n>
      <n v="479030970.35000002" in="0" fc="00008000">
        <tpls c="5">
          <tpl fld="9" item="13"/>
          <tpl fld="5" item="1"/>
          <tpl fld="2" item="0"/>
          <tpl fld="7" item="0"/>
          <tpl hier="51" item="4294967295"/>
        </tpls>
      </n>
      <n v="4738146" in="0" bc="00B4F0FF" fc="00008000">
        <tpls c="5">
          <tpl fld="1" item="0"/>
          <tpl fld="6" item="21"/>
          <tpl fld="2" item="1"/>
          <tpl fld="7" item="0"/>
          <tpl hier="51" item="4294967295"/>
        </tpls>
      </n>
      <n v="18043127" in="0" bc="00B4F0FF" fc="00008000">
        <tpls c="5">
          <tpl fld="1" item="33"/>
          <tpl fld="6" item="4"/>
          <tpl fld="2" item="0"/>
          <tpl fld="7" item="0"/>
          <tpl hier="51" item="4294967295"/>
        </tpls>
      </n>
      <n v="15826891299" in="0" bc="00B4F0FF" fc="00008000">
        <tpls c="5">
          <tpl fld="1" item="34"/>
          <tpl fld="6" item="13"/>
          <tpl fld="2" item="0"/>
          <tpl fld="7" item="0"/>
          <tpl hier="51" item="4294967295"/>
        </tpls>
      </n>
      <n v="19545367" in="0" bc="00B4F0FF" fc="00008000">
        <tpls c="5">
          <tpl fld="1" item="12"/>
          <tpl fld="5" item="3"/>
          <tpl fld="2" item="1"/>
          <tpl fld="7" item="0"/>
          <tpl hier="51" item="4294967295"/>
        </tpls>
      </n>
      <n v="23947875617.310001" in="0" bc="00B4F0FF" fc="00008000">
        <tpls c="5">
          <tpl fld="1" item="43"/>
          <tpl fld="6" item="20"/>
          <tpl fld="2" item="0"/>
          <tpl fld="7" item="0"/>
          <tpl hier="51" item="4294967295"/>
        </tpls>
      </n>
      <n v="0" in="0" bc="00B4F0FF" fc="00404040">
        <tpls c="5">
          <tpl fld="1" item="31"/>
          <tpl fld="6" item="12"/>
          <tpl fld="2" item="4"/>
          <tpl fld="7" item="0"/>
          <tpl hier="51" item="4294967295"/>
        </tpls>
      </n>
      <n v="9302587" in="0" bc="00B4F0FF" fc="00008000">
        <tpls c="5">
          <tpl fld="1" item="37"/>
          <tpl fld="6" item="3"/>
          <tpl fld="2" item="0"/>
          <tpl fld="7" item="0"/>
          <tpl hier="51" item="4294967295"/>
        </tpls>
      </n>
      <n v="64010997" in="0" bc="00B4F0FF" fc="00008000">
        <tpls c="5">
          <tpl fld="1" item="14"/>
          <tpl fld="6" item="21"/>
          <tpl fld="2" item="1"/>
          <tpl fld="7" item="0"/>
          <tpl hier="51" item="4294967295"/>
        </tpls>
      </n>
      <m in="0" bc="00B4F0FF" fc="00404040">
        <tpls c="5">
          <tpl fld="1" item="34"/>
          <tpl fld="6" item="2"/>
          <tpl fld="2" item="0"/>
          <tpl fld="7" item="0"/>
          <tpl hier="51" item="4294967295"/>
        </tpls>
      </m>
      <n v="292068029" in="0" bc="00B4F0FF" fc="00008000">
        <tpls c="5">
          <tpl fld="1" item="43"/>
          <tpl fld="6" item="9"/>
          <tpl fld="2" item="0"/>
          <tpl fld="7" item="0"/>
          <tpl hier="51" item="4294967295"/>
        </tpls>
      </n>
      <m in="0" bc="00B4F0FF" fc="00404040">
        <tpls c="5">
          <tpl fld="1" item="45"/>
          <tpl fld="6" item="19"/>
          <tpl fld="2" item="1"/>
          <tpl fld="7" item="0"/>
          <tpl hier="51" item="4294967295"/>
        </tpls>
      </m>
      <n v="13003657" in="0" bc="00B4F0FF" fc="00008000">
        <tpls c="4">
          <tpl fld="1" item="6"/>
          <tpl fld="6" item="6"/>
          <tpl fld="2" item="1"/>
          <tpl fld="7" item="0"/>
        </tpls>
      </n>
      <n v="0" in="0" bc="00B4F0FF" fc="00404040">
        <tpls c="5">
          <tpl fld="1" item="36"/>
          <tpl fld="6" item="5"/>
          <tpl fld="2" item="1"/>
          <tpl fld="7" item="0"/>
          <tpl hier="51" item="4294967295"/>
        </tpls>
      </n>
      <n v="0.14073032498041652" in="2" bc="00B4F0FF" fc="00008000">
        <tpls c="5">
          <tpl fld="1" item="9"/>
          <tpl fld="6" item="3"/>
          <tpl fld="2" item="0"/>
          <tpl fld="7" item="0"/>
          <tpl hier="51" item="4294967295"/>
        </tpls>
      </n>
      <n v="41334113217" in="0" bc="00B4F0FF" fc="00008000">
        <tpls c="5">
          <tpl fld="1" item="17"/>
          <tpl fld="6" item="16"/>
          <tpl fld="2" item="1"/>
          <tpl fld="7" item="0"/>
          <tpl hier="51" item="4294967295"/>
        </tpls>
      </n>
      <m in="0" bc="00B4F0FF" fc="00404040">
        <tpls c="5">
          <tpl fld="1" item="36"/>
          <tpl fld="6" item="14"/>
          <tpl fld="2" item="0"/>
          <tpl fld="7" item="0"/>
          <tpl hier="51" item="4294967295"/>
        </tpls>
      </m>
      <n v="77467500" in="0" bc="00B4F0FF" fc="00008000">
        <tpls c="5">
          <tpl fld="1" item="0"/>
          <tpl fld="5" item="0"/>
          <tpl fld="2" item="0"/>
          <tpl fld="7" item="0"/>
          <tpl hier="51" item="4294967295"/>
        </tpls>
      </n>
      <n v="383" in="0" bc="00B4F0FF" fc="00008000">
        <tpls c="5">
          <tpl fld="1" item="45"/>
          <tpl fld="6" item="13"/>
          <tpl fld="2" item="1"/>
          <tpl fld="7" item="0"/>
          <tpl hier="51" item="4294967295"/>
        </tpls>
      </n>
      <n v="41668271001.199997" in="0" bc="00B4F0FF" fc="00008000">
        <tpls c="5">
          <tpl fld="1" item="33"/>
          <tpl fld="5" item="1"/>
          <tpl fld="2" item="1"/>
          <tpl fld="7" item="0"/>
          <tpl hier="51" item="4294967295"/>
        </tpls>
      </n>
      <m in="0" bc="00B4F0FF" fc="00404040">
        <tpls c="4">
          <tpl fld="1" item="6"/>
          <tpl fld="6" item="22"/>
          <tpl fld="2" item="1"/>
          <tpl fld="7" item="0"/>
        </tpls>
      </m>
      <m in="0" bc="00B4F0FF" fc="00404040">
        <tpls c="5">
          <tpl fld="1" item="49"/>
          <tpl fld="6" item="19"/>
          <tpl fld="2" item="4"/>
          <tpl fld="7" item="0"/>
          <tpl hier="51" item="4294967295"/>
        </tpls>
      </m>
      <n v="2545763222" in="0" bc="00B4F0FF" fc="00008000">
        <tpls c="5">
          <tpl fld="1" item="17"/>
          <tpl fld="6" item="21"/>
          <tpl fld="2" item="1"/>
          <tpl fld="7" item="0"/>
          <tpl hier="51" item="4294967295"/>
        </tpls>
      </n>
      <m in="0" bc="00B4F0FF" fc="00404040">
        <tpls c="5">
          <tpl fld="1" item="16"/>
          <tpl fld="6" item="18"/>
          <tpl fld="2" item="0"/>
          <tpl fld="7" item="0"/>
          <tpl hier="51" item="4294967295"/>
        </tpls>
      </m>
      <m in="0" bc="00B4F0FF" fc="00404040">
        <tpls c="5">
          <tpl fld="1" item="10"/>
          <tpl fld="6" item="18"/>
          <tpl fld="2" item="0"/>
          <tpl fld="7" item="0"/>
          <tpl hier="51" item="4294967295"/>
        </tpls>
      </m>
      <n v="3068002619" in="0" bc="00B4F0FF" fc="00008000">
        <tpls c="5">
          <tpl fld="1" item="34"/>
          <tpl fld="6" item="11"/>
          <tpl fld="2" item="0"/>
          <tpl fld="7" item="0"/>
          <tpl hier="51" item="4294967295"/>
        </tpls>
      </n>
      <n v="1925522286" in="0" bc="00B4F0FF" fc="00008000">
        <tpls c="5">
          <tpl fld="1" item="17"/>
          <tpl fld="5" item="2"/>
          <tpl fld="2" item="0"/>
          <tpl fld="7" item="0"/>
          <tpl hier="51" item="4294967295"/>
        </tpls>
      </n>
      <m in="0" bc="00B4F0FF" fc="00404040">
        <tpls c="5">
          <tpl fld="1" item="42"/>
          <tpl fld="6" item="8"/>
          <tpl fld="2" item="0"/>
          <tpl fld="7" item="0"/>
          <tpl hier="51" item="4294967295"/>
        </tpls>
      </m>
      <n v="0.14494714062474898" in="2" bc="00B4F0FF" fc="00008000">
        <tpls c="5">
          <tpl fld="1" item="9"/>
          <tpl fld="6" item="5"/>
          <tpl fld="2" item="0"/>
          <tpl fld="7" item="0"/>
          <tpl hier="51" item="4294967295"/>
        </tpls>
      </n>
      <m in="0" bc="00B4F0FF" fc="00404040">
        <tpls c="5">
          <tpl fld="1" item="1"/>
          <tpl fld="6" item="18"/>
          <tpl fld="2" item="4"/>
          <tpl fld="7" item="0"/>
          <tpl hier="51" item="4294967295"/>
        </tpls>
      </m>
      <n v="508910700" in="0" fc="00008000">
        <tpls c="5">
          <tpl fld="20" item="0"/>
          <tpl fld="5" item="1"/>
          <tpl fld="2" item="8"/>
          <tpl fld="7" item="0"/>
          <tpl hier="51" item="4294967295"/>
        </tpls>
      </n>
      <n v="100619238871.88998" in="0" bc="00B4F0FF" fc="00008000">
        <tpls c="5">
          <tpl fld="1" item="34"/>
          <tpl fld="5" item="1"/>
          <tpl fld="2" item="1"/>
          <tpl fld="7" item="0"/>
          <tpl hier="51" item="4294967295"/>
        </tpls>
      </n>
      <n v="0" in="0" fc="00404040">
        <tpls c="5">
          <tpl fld="9" item="9"/>
          <tpl fld="5" item="1"/>
          <tpl fld="2" item="0"/>
          <tpl fld="7" item="0"/>
          <tpl hier="51" item="4294967295"/>
        </tpls>
      </n>
      <m in="0" fc="00404040">
        <tpls c="5">
          <tpl fld="9" item="5"/>
          <tpl fld="6" item="14"/>
          <tpl fld="2" item="1"/>
          <tpl fld="7" item="0"/>
          <tpl hier="51" item="4294967295"/>
        </tpls>
      </m>
      <m in="0" bc="00B4F0FF" fc="00404040">
        <tpls c="5">
          <tpl fld="1" item="43"/>
          <tpl fld="6" item="2"/>
          <tpl fld="2" item="0"/>
          <tpl fld="7" item="0"/>
          <tpl hier="51" item="4294967295"/>
        </tpls>
      </m>
      <n v="257347560" in="0" bc="00B4F0FF" fc="00008000">
        <tpls c="5">
          <tpl fld="1" item="30"/>
          <tpl fld="6" item="20"/>
          <tpl fld="2" item="4"/>
          <tpl fld="7" item="0"/>
          <tpl hier="51" item="4294967295"/>
        </tpls>
      </n>
      <n v="39401904.459999993" in="0" bc="00B4F0FF" fc="00008000">
        <tpls c="5">
          <tpl fld="1" item="49"/>
          <tpl fld="6" item="11"/>
          <tpl fld="2" item="4"/>
          <tpl fld="7" item="0"/>
          <tpl hier="51" item="4294967295"/>
        </tpls>
      </n>
      <n v="9514219" in="0" bc="00B4F0FF" fc="00008000">
        <tpls c="5">
          <tpl fld="1" item="23"/>
          <tpl fld="5" item="3"/>
          <tpl fld="2" item="1"/>
          <tpl fld="7" item="0"/>
          <tpl hier="51" item="4294967295"/>
        </tpls>
      </n>
      <n v="0.22472749639739306" in="2" bc="00B4F0FF" fc="00008000">
        <tpls c="5">
          <tpl fld="1" item="15"/>
          <tpl fld="6" item="11"/>
          <tpl fld="2" item="1"/>
          <tpl fld="7" item="0"/>
          <tpl hier="51" item="4294967295"/>
        </tpls>
      </n>
      <n v="223521093205.948" in="0" bc="00B4F0FF" fc="00008000">
        <tpls c="5">
          <tpl fld="1" item="16"/>
          <tpl fld="5" item="1"/>
          <tpl fld="2" item="0"/>
          <tpl fld="7" item="0"/>
          <tpl hier="51" item="4294967295"/>
        </tpls>
      </n>
      <n v="8108144458.0500002" in="0" bc="00B4F0FF" fc="00008000">
        <tpls c="5">
          <tpl fld="1" item="20"/>
          <tpl fld="6" item="20"/>
          <tpl fld="2" item="0"/>
          <tpl fld="7" item="0"/>
          <tpl hier="51" item="4294967295"/>
        </tpls>
      </n>
      <m in="0" bc="00B4F0FF" fc="00404040">
        <tpls c="5">
          <tpl fld="1" item="30"/>
          <tpl fld="6" item="18"/>
          <tpl fld="2" item="4"/>
          <tpl fld="7" item="0"/>
          <tpl hier="51" item="4294967295"/>
        </tpls>
      </m>
      <n v="6077000" in="0" bc="00B4F0FF" fc="00008000">
        <tpls c="5">
          <tpl fld="1" item="25"/>
          <tpl fld="6" item="21"/>
          <tpl fld="2" item="0"/>
          <tpl fld="7" item="0"/>
          <tpl hier="51" item="4294967295"/>
        </tpls>
      </n>
      <m in="0" bc="00B4F0FF" fc="00404040">
        <tpls c="5">
          <tpl fld="1" item="30"/>
          <tpl fld="6" item="2"/>
          <tpl fld="2" item="4"/>
          <tpl fld="7" item="0"/>
          <tpl hier="51" item="4294967295"/>
        </tpls>
      </m>
      <n v="975450247.02999997" in="0" bc="00B4F0FF" fc="00008000">
        <tpls c="5">
          <tpl fld="1" item="14"/>
          <tpl fld="5" item="1"/>
          <tpl fld="2" item="14"/>
          <tpl fld="7" item="0"/>
          <tpl hier="51" item="4294967295"/>
        </tpls>
      </n>
      <n v="13260525" in="0" fc="00008000">
        <tpls c="5">
          <tpl fld="9" item="5"/>
          <tpl fld="6" item="9"/>
          <tpl fld="2" item="1"/>
          <tpl fld="7" item="0"/>
          <tpl hier="51" item="4294967295"/>
        </tpls>
      </n>
      <n v="1561674.94" in="0" fc="00008000">
        <tpls c="4">
          <tpl fld="20" item="9"/>
          <tpl fld="5" item="1"/>
          <tpl fld="2" item="22"/>
          <tpl hier="51" item="4294967295"/>
        </tpls>
      </n>
      <n v="455367427.32999998" in="0" fc="00008000">
        <tpls c="5">
          <tpl fld="20" item="20"/>
          <tpl fld="5" item="1"/>
          <tpl fld="2" item="14"/>
          <tpl fld="7" item="0"/>
          <tpl hier="51" item="4294967295"/>
        </tpls>
      </n>
      <n v="4194000" in="0" bc="00B4F0FF" fc="00008000">
        <tpls c="5">
          <tpl fld="1" item="18"/>
          <tpl fld="5" item="2"/>
          <tpl fld="2" item="0"/>
          <tpl fld="7" item="0"/>
          <tpl hier="51" item="4294967295"/>
        </tpls>
      </n>
      <n v="19043966.530000001" in="0" bc="00B4F0FF" fc="00008000">
        <tpls c="5">
          <tpl fld="1" item="11"/>
          <tpl fld="5" item="0"/>
          <tpl fld="2" item="1"/>
          <tpl fld="7" item="0"/>
          <tpl hier="51" item="4294967295"/>
        </tpls>
      </n>
      <n v="3685399.9999999944" in="0" fc="00008000">
        <tpls c="5">
          <tpl fld="20" item="30"/>
          <tpl fld="5" item="1"/>
          <tpl fld="2" item="8"/>
          <tpl fld="7" item="0"/>
          <tpl hier="51" item="4294967295"/>
        </tpls>
      </n>
      <n v="0" in="0" fc="00404040">
        <tpls c="5">
          <tpl fld="9" item="19"/>
          <tpl fld="5" item="1"/>
          <tpl fld="2" item="22"/>
          <tpl fld="7" item="0"/>
          <tpl hier="51" item="4294967295"/>
        </tpls>
      </n>
      <n v="2858698" in="0" bc="00B4F0FF" fc="00008000">
        <tpls c="4">
          <tpl fld="1" item="6"/>
          <tpl fld="5" item="2"/>
          <tpl fld="2" item="1"/>
          <tpl fld="7" item="0"/>
        </tpls>
      </n>
      <m in="0" bc="00B4F0FF" fc="00404040">
        <tpls c="5">
          <tpl fld="1" item="37"/>
          <tpl fld="6" item="7"/>
          <tpl fld="2" item="0"/>
          <tpl fld="7" item="0"/>
          <tpl hier="51" item="4294967295"/>
        </tpls>
      </m>
      <n v="90068488" in="0" bc="00B4F0FF" fc="00008000">
        <tpls c="5">
          <tpl fld="1" item="12"/>
          <tpl fld="5" item="2"/>
          <tpl fld="2" item="1"/>
          <tpl fld="7" item="0"/>
          <tpl hier="51" item="4294967295"/>
        </tpls>
      </n>
      <m in="0" fc="00404040">
        <tpls c="5">
          <tpl fld="9" item="10"/>
          <tpl fld="6" item="2"/>
          <tpl fld="2" item="1"/>
          <tpl fld="7" item="0"/>
          <tpl hier="51" item="4294967295"/>
        </tpls>
      </m>
      <n v="2484915278" in="0" bc="00B4F0FF" fc="00008000">
        <tpls c="5">
          <tpl fld="1" item="42"/>
          <tpl fld="6" item="13"/>
          <tpl fld="2" item="1"/>
          <tpl fld="7" item="0"/>
          <tpl hier="51" item="4294967295"/>
        </tpls>
      </n>
      <n v="19540000" in="0" bc="00B4F0FF" fc="00008000">
        <tpls c="5">
          <tpl fld="1" item="10"/>
          <tpl fld="6" item="21"/>
          <tpl fld="2" item="0"/>
          <tpl fld="7" item="0"/>
          <tpl hier="51" item="4294967295"/>
        </tpls>
      </n>
      <n v="328062146" in="0" bc="00B4F0FF" fc="00008000">
        <tpls c="5">
          <tpl fld="1" item="17"/>
          <tpl fld="5" item="3"/>
          <tpl fld="2" item="1"/>
          <tpl fld="7" item="0"/>
          <tpl hier="51" item="4294967295"/>
        </tpls>
      </n>
      <n v="629418654.22000003" in="0" bc="00B4F0FF" fc="00008000">
        <tpls c="5">
          <tpl fld="1" item="20"/>
          <tpl fld="6" item="11"/>
          <tpl fld="2" item="0"/>
          <tpl fld="7" item="0"/>
          <tpl hier="51" item="4294967295"/>
        </tpls>
      </n>
      <n v="87794491.400000006" in="0" bc="00B4F0FF" fc="00008000">
        <tpls c="5">
          <tpl fld="1" item="20"/>
          <tpl fld="6" item="5"/>
          <tpl fld="2" item="0"/>
          <tpl fld="7" item="0"/>
          <tpl hier="51" item="4294967295"/>
        </tpls>
      </n>
      <n v="1169308" in="0" bc="00B4F0FF" fc="00008000">
        <tpls c="4">
          <tpl fld="1" item="6"/>
          <tpl fld="6" item="5"/>
          <tpl fld="2" item="1"/>
          <tpl fld="7" item="0"/>
        </tpls>
      </n>
      <m in="0" bc="00B4F0FF" fc="00404040">
        <tpls c="5">
          <tpl fld="1" item="36"/>
          <tpl fld="6" item="7"/>
          <tpl fld="2" item="1"/>
          <tpl fld="7" item="0"/>
          <tpl hier="51" item="4294967295"/>
        </tpls>
      </m>
      <n v="14.829346667855678" in="2" bc="00B4F0FF" fc="00008000">
        <tpls c="5">
          <tpl fld="1" item="9"/>
          <tpl fld="5" item="3"/>
          <tpl fld="2" item="0"/>
          <tpl fld="7" item="0"/>
          <tpl hier="51" item="4294967295"/>
        </tpls>
      </n>
      <m in="0" bc="00B4F0FF" fc="00404040">
        <tpls c="5">
          <tpl fld="1" item="2"/>
          <tpl fld="6" item="18"/>
          <tpl fld="2" item="4"/>
          <tpl fld="7" item="0"/>
          <tpl hier="51" item="4294967295"/>
        </tpls>
      </m>
      <n v="2552138161.29" in="0" bc="00B4F0FF" fc="00008000">
        <tpls c="5">
          <tpl fld="1" item="4"/>
          <tpl fld="6" item="21"/>
          <tpl fld="2" item="0"/>
          <tpl fld="7" item="0"/>
          <tpl hier="51" item="4294967295"/>
        </tpls>
      </n>
      <m in="0" fc="00404040">
        <tpls c="5">
          <tpl fld="9" item="5"/>
          <tpl fld="6" item="19"/>
          <tpl fld="2" item="0"/>
          <tpl fld="7" item="0"/>
          <tpl hier="51" item="4294967295"/>
        </tpls>
      </m>
      <n v="3.4500903808841058E-3" in="1" bc="00B4F0FF" fc="00008000">
        <tpls c="5">
          <tpl fld="1" item="24"/>
          <tpl fld="6" item="9"/>
          <tpl fld="2" item="0"/>
          <tpl fld="7" item="0"/>
          <tpl hier="51" item="4294967295"/>
        </tpls>
      </n>
      <n v="757928080.64999998" in="0" fc="00008000">
        <tpls c="5">
          <tpl fld="20" item="32"/>
          <tpl fld="5" item="1"/>
          <tpl fld="2" item="5"/>
          <tpl fld="7" item="0"/>
          <tpl hier="51" item="4294967295"/>
        </tpls>
      </n>
      <m in="0" bc="00B4F0FF" fc="00404040">
        <tpls c="5">
          <tpl fld="1" item="33"/>
          <tpl fld="6" item="2"/>
          <tpl fld="2" item="0"/>
          <tpl fld="7" item="0"/>
          <tpl hier="51" item="4294967295"/>
        </tpls>
      </m>
      <n v="1609967613.8599999" in="0" fc="00008000">
        <tpls c="5">
          <tpl fld="20" item="19"/>
          <tpl fld="5" item="1"/>
          <tpl fld="2" item="23"/>
          <tpl fld="7" item="0"/>
          <tpl hier="51" item="4294967295"/>
        </tpls>
      </n>
      <n v="772091820.88" in="0" fc="00008000">
        <tpls c="5">
          <tpl fld="20" item="8"/>
          <tpl fld="5" item="1"/>
          <tpl fld="2" item="23"/>
          <tpl fld="7" item="0"/>
          <tpl hier="51" item="4294967295"/>
        </tpls>
      </n>
      <n v="3124865854.9400001" in="0" fc="00008000">
        <tpls c="5">
          <tpl fld="20" item="28"/>
          <tpl fld="5" item="1"/>
          <tpl fld="2" item="0"/>
          <tpl fld="7" item="0"/>
          <tpl hier="51" item="4294967295"/>
        </tpls>
      </n>
      <n v="7.3606784443098205E-2" in="1" bc="00B4F0FF" fc="00008000">
        <tpls c="5">
          <tpl fld="1" item="21"/>
          <tpl fld="6" item="9"/>
          <tpl fld="2" item="0"/>
          <tpl fld="7" item="0"/>
          <tpl hier="51" item="4294967295"/>
        </tpls>
      </n>
      <n v="2990000" in="0" bc="00B4F0FF" fc="00008000">
        <tpls c="5">
          <tpl fld="1" item="18"/>
          <tpl fld="5" item="3"/>
          <tpl fld="2" item="0"/>
          <tpl fld="7" item="0"/>
          <tpl hier="51" item="4294967295"/>
        </tpls>
      </n>
      <n v="0" in="0" bc="00B4F0FF" fc="00404040">
        <tpls c="5">
          <tpl fld="1" item="36"/>
          <tpl fld="5" item="1"/>
          <tpl fld="2" item="0"/>
          <tpl fld="7" item="0"/>
          <tpl hier="51" item="4294967295"/>
        </tpls>
      </n>
      <n v="0" in="0" fc="00404040">
        <tpls c="5">
          <tpl fld="9" item="9"/>
          <tpl fld="6" item="9"/>
          <tpl fld="2" item="0"/>
          <tpl fld="7" item="0"/>
          <tpl hier="51" item="4294967295"/>
        </tpls>
      </n>
      <m in="0" bc="00B4F0FF" fc="00404040">
        <tpls c="5">
          <tpl fld="1" item="28"/>
          <tpl fld="6" item="19"/>
          <tpl fld="2" item="0"/>
          <tpl fld="7" item="0"/>
          <tpl hier="51" item="4294967295"/>
        </tpls>
      </m>
      <n v="8005500" in="0" bc="00B4F0FF" fc="00008000">
        <tpls c="5">
          <tpl fld="1" item="1"/>
          <tpl fld="6" item="9"/>
          <tpl fld="2" item="4"/>
          <tpl fld="7" item="0"/>
          <tpl hier="51" item="4294967295"/>
        </tpls>
      </n>
      <m in="0" bc="00B4F0FF" fc="00404040">
        <tpls c="5">
          <tpl fld="1" item="31"/>
          <tpl fld="6" item="7"/>
          <tpl fld="2" item="4"/>
          <tpl fld="7" item="0"/>
          <tpl hier="51" item="4294967295"/>
        </tpls>
      </m>
      <n v="2473659421" in="0" bc="00B4F0FF" fc="00008000">
        <tpls c="5">
          <tpl fld="1" item="34"/>
          <tpl fld="6" item="6"/>
          <tpl fld="2" item="0"/>
          <tpl fld="7" item="0"/>
          <tpl hier="51" item="4294967295"/>
        </tpls>
      </n>
      <m in="2" bc="00B4F0FF" fc="00404040">
        <tpls c="5">
          <tpl fld="1" item="8"/>
          <tpl fld="6" item="2"/>
          <tpl fld="2" item="1"/>
          <tpl fld="7" item="0"/>
          <tpl hier="51" item="4294967295"/>
        </tpls>
      </m>
      <m in="0" bc="00B4F0FF" fc="00404040">
        <tpls c="5">
          <tpl fld="1" item="43"/>
          <tpl fld="6" item="2"/>
          <tpl fld="2" item="1"/>
          <tpl fld="7" item="0"/>
          <tpl hier="51" item="4294967295"/>
        </tpls>
      </m>
      <n v="73819000" in="0" bc="00B4F0FF" fc="00008000">
        <tpls c="5">
          <tpl fld="1" item="49"/>
          <tpl fld="6" item="21"/>
          <tpl fld="2" item="4"/>
          <tpl fld="7" item="0"/>
          <tpl hier="51" item="4294967295"/>
        </tpls>
      </n>
      <n v="9338883.8599999994" in="0" fc="00008000">
        <tpls c="5">
          <tpl fld="9" item="15"/>
          <tpl fld="5" item="1"/>
          <tpl fld="2" item="0"/>
          <tpl fld="7" item="0"/>
          <tpl hier="51" item="4294967295"/>
        </tpls>
      </n>
      <m in="0" bc="00B4F0FF" fc="00404040">
        <tpls c="5">
          <tpl fld="1" item="34"/>
          <tpl fld="6" item="8"/>
          <tpl fld="2" item="1"/>
          <tpl fld="7" item="0"/>
          <tpl hier="51" item="4294967295"/>
        </tpls>
      </m>
      <m in="0" bc="00B4F0FF" fc="00404040">
        <tpls c="4">
          <tpl fld="1" item="6"/>
          <tpl fld="6" item="14"/>
          <tpl fld="2" item="1"/>
          <tpl fld="7" item="0"/>
        </tpls>
      </m>
      <n v="0.137787569546403" in="2" bc="00B4F0FF" fc="00008000">
        <tpls c="5">
          <tpl fld="1" item="15"/>
          <tpl fld="6" item="21"/>
          <tpl fld="2" item="1"/>
          <tpl fld="7" item="0"/>
          <tpl hier="51" item="4294967295"/>
        </tpls>
      </n>
      <n v="8154937500" in="0" bc="00B4F0FF" fc="00008000">
        <tpls c="5">
          <tpl fld="1" item="4"/>
          <tpl fld="5" item="0"/>
          <tpl fld="2" item="0"/>
          <tpl fld="7" item="0"/>
          <tpl hier="51" item="4294967295"/>
        </tpls>
      </n>
      <m in="0" bc="00B4F0FF" fc="00404040">
        <tpls c="5">
          <tpl fld="1" item="2"/>
          <tpl fld="6" item="14"/>
          <tpl fld="2" item="4"/>
          <tpl fld="7" item="0"/>
          <tpl hier="51" item="4294967295"/>
        </tpls>
      </m>
      <m in="2" bc="00B4F0FF" fc="00404040">
        <tpls c="5">
          <tpl fld="1" item="15"/>
          <tpl fld="6" item="4"/>
          <tpl fld="2" item="1"/>
          <tpl fld="7" item="0"/>
          <tpl hier="51" item="4294967295"/>
        </tpls>
      </m>
      <n v="135076442.50999999" in="0" bc="00B4F0FF" fc="00008000">
        <tpls c="5">
          <tpl fld="1" item="23"/>
          <tpl fld="5" item="0"/>
          <tpl fld="2" item="1"/>
          <tpl fld="7" item="0"/>
          <tpl hier="51" item="4294967295"/>
        </tpls>
      </n>
      <n v="21896057.82" in="0" bc="00B4F0FF" fc="00008000">
        <tpls c="4">
          <tpl fld="1" item="6"/>
          <tpl fld="6" item="11"/>
          <tpl fld="2" item="1"/>
          <tpl fld="7" item="0"/>
        </tpls>
      </n>
      <n v="718000" in="0" bc="00B4F0FF" fc="00008000">
        <tpls c="5">
          <tpl fld="1" item="10"/>
          <tpl fld="6" item="4"/>
          <tpl fld="2" item="4"/>
          <tpl fld="7" item="0"/>
          <tpl hier="51" item="4294967295"/>
        </tpls>
      </n>
      <n v="0" in="0" fc="00404040">
        <tpls c="5">
          <tpl fld="9" item="8"/>
          <tpl fld="5" item="1"/>
          <tpl fld="2" item="22"/>
          <tpl fld="7" item="0"/>
          <tpl hier="51" item="4294967295"/>
        </tpls>
      </n>
      <m in="0" bc="00B4F0FF" fc="00404040">
        <tpls c="5">
          <tpl fld="1" item="36"/>
          <tpl fld="6" item="14"/>
          <tpl fld="2" item="1"/>
          <tpl fld="7" item="0"/>
          <tpl hier="51" item="4294967295"/>
        </tpls>
      </m>
      <n v="270587305.38" in="0" fc="00008000">
        <tpls c="5">
          <tpl fld="20" item="23"/>
          <tpl fld="5" item="1"/>
          <tpl fld="2" item="14"/>
          <tpl fld="7" item="0"/>
          <tpl hier="51" item="4294967295"/>
        </tpls>
      </n>
      <n v="0.30151955654061818" in="2" bc="00B4F0FF" fc="00008000">
        <tpls c="5">
          <tpl fld="1" item="15"/>
          <tpl fld="5" item="2"/>
          <tpl fld="2" item="1"/>
          <tpl fld="7" item="0"/>
          <tpl hier="51" item="4294967295"/>
        </tpls>
      </n>
      <n v="-456000" in="0" fc="00000080">
        <tpls c="5">
          <tpl fld="20" item="7"/>
          <tpl fld="5" item="1"/>
          <tpl fld="2" item="14"/>
          <tpl fld="7" item="0"/>
          <tpl hier="51" item="4294967295"/>
        </tpls>
      </n>
      <m in="0" bc="00B4F0FF" fc="00404040">
        <tpls c="5">
          <tpl fld="1" item="43"/>
          <tpl fld="6" item="19"/>
          <tpl fld="2" item="1"/>
          <tpl fld="7" item="0"/>
          <tpl hier="51" item="4294967295"/>
        </tpls>
      </m>
      <n v="387927933.45999998" in="0" fc="00008000">
        <tpls c="5">
          <tpl fld="9" item="11"/>
          <tpl fld="5" item="1"/>
          <tpl fld="2" item="22"/>
          <tpl fld="7" item="0"/>
          <tpl hier="51" item="4294967295"/>
        </tpls>
      </n>
      <n v="4145507671.4099998" in="0" fc="00008000">
        <tpls c="5">
          <tpl fld="20" item="17"/>
          <tpl fld="5" item="1"/>
          <tpl fld="2" item="23"/>
          <tpl fld="7" item="0"/>
          <tpl hier="51" item="4294967295"/>
        </tpls>
      </n>
      <n v="0.19088491057019721" in="2" bc="00B4F0FF" fc="00008000">
        <tpls c="5">
          <tpl fld="1" item="15"/>
          <tpl fld="6" item="20"/>
          <tpl fld="2" item="1"/>
          <tpl fld="7" item="0"/>
          <tpl hier="51" item="4294967295"/>
        </tpls>
      </n>
      <n v="91440852" in="0" bc="00B4F0FF" fc="00008000">
        <tpls c="5">
          <tpl fld="1" item="34"/>
          <tpl fld="6" item="12"/>
          <tpl fld="2" item="1"/>
          <tpl fld="7" item="0"/>
          <tpl hier="51" item="4294967295"/>
        </tpls>
      </n>
      <m in="0" bc="00B4F0FF" fc="00404040">
        <tpls c="5">
          <tpl fld="1" item="20"/>
          <tpl fld="6" item="14"/>
          <tpl fld="2" item="0"/>
          <tpl fld="7" item="0"/>
          <tpl hier="51" item="4294967295"/>
        </tpls>
      </m>
      <n v="21408616.889999997" in="0" bc="00B4F0FF" fc="00008000">
        <tpls c="5">
          <tpl fld="1" item="25"/>
          <tpl fld="5" item="0"/>
          <tpl fld="2" item="1"/>
          <tpl fld="7" item="0"/>
          <tpl hier="51" item="4294967295"/>
        </tpls>
      </n>
      <n v="119543400" in="0" bc="00B4F0FF" fc="00008000">
        <tpls c="5">
          <tpl fld="1" item="1"/>
          <tpl fld="6" item="16"/>
          <tpl fld="2" item="4"/>
          <tpl fld="7" item="0"/>
          <tpl hier="51" item="4294967295"/>
        </tpls>
      </n>
      <n v="180024244" in="0" bc="00B4F0FF" fc="00008000">
        <tpls c="5">
          <tpl fld="1" item="42"/>
          <tpl fld="6" item="9"/>
          <tpl fld="2" item="1"/>
          <tpl fld="7" item="0"/>
          <tpl hier="51" item="4294967295"/>
        </tpls>
      </n>
      <m in="0" bc="00B4F0FF" fc="00404040">
        <tpls c="5">
          <tpl fld="1" item="37"/>
          <tpl fld="6" item="8"/>
          <tpl fld="2" item="1"/>
          <tpl fld="7" item="0"/>
          <tpl hier="51" item="4294967295"/>
        </tpls>
      </m>
      <n v="144250" in="0" bc="00B4F0FF" fc="00008000">
        <tpls c="5">
          <tpl fld="1" item="45"/>
          <tpl fld="6" item="16"/>
          <tpl fld="2" item="1"/>
          <tpl fld="7" item="0"/>
          <tpl hier="51" item="4294967295"/>
        </tpls>
      </n>
      <m in="0" bc="00B4F0FF" fc="00404040">
        <tpls c="4">
          <tpl fld="1" item="6"/>
          <tpl fld="6" item="2"/>
          <tpl fld="2" item="1"/>
          <tpl fld="7" item="0"/>
        </tpls>
      </m>
      <n v="0.21015178614941696" in="2" bc="00B4F0FF" fc="00008000">
        <tpls c="5">
          <tpl fld="1" item="9"/>
          <tpl fld="2" item="1"/>
          <tpl fld="7" item="0"/>
          <tpl hier="51" item="4294967295"/>
          <tpl fld="10" item="1"/>
        </tpls>
      </n>
      <n v="6.9351732680775852E-2" in="1" bc="00B4F0FF" fc="00008000">
        <tpls c="5">
          <tpl fld="1" item="21"/>
          <tpl fld="6" item="13"/>
          <tpl fld="2" item="0"/>
          <tpl fld="7" item="0"/>
          <tpl hier="51" item="4294967295"/>
        </tpls>
      </n>
      <n v="0" in="0" fc="00404040">
        <tpls c="5">
          <tpl fld="9" item="14"/>
          <tpl fld="6" item="5"/>
          <tpl fld="2" item="0"/>
          <tpl fld="7" item="0"/>
          <tpl hier="51" item="4294967295"/>
        </tpls>
      </n>
      <m in="2" bc="00B4F0FF" fc="00404040">
        <tpls c="5">
          <tpl fld="1" item="9"/>
          <tpl fld="6" item="19"/>
          <tpl fld="2" item="1"/>
          <tpl fld="7" item="0"/>
          <tpl hier="51" item="4294967295"/>
        </tpls>
      </m>
      <n v="847486307.57000005" in="0" fc="00008000">
        <tpls c="5">
          <tpl fld="20" item="5"/>
          <tpl fld="5" item="1"/>
          <tpl fld="2" item="23"/>
          <tpl fld="7" item="0"/>
          <tpl hier="51" item="4294967295"/>
        </tpls>
      </n>
      <n v="31999279" in="0" bc="00B4F0FF" fc="00008000">
        <tpls c="4">
          <tpl fld="1" item="6"/>
          <tpl fld="6" item="21"/>
          <tpl fld="2" item="1"/>
          <tpl fld="7" item="0"/>
        </tpls>
      </n>
      <n v="922953459.40999997" in="0" fc="00008000">
        <tpls c="5">
          <tpl fld="20" item="23"/>
          <tpl fld="5" item="1"/>
          <tpl fld="2" item="23"/>
          <tpl fld="7" item="0"/>
          <tpl hier="51" item="4294967295"/>
        </tpls>
      </n>
      <n v="1374301659.54" in="0" fc="00008000">
        <tpls c="5">
          <tpl fld="20" item="17"/>
          <tpl fld="5" item="1"/>
          <tpl fld="2" item="14"/>
          <tpl fld="7" item="0"/>
          <tpl hier="51" item="4294967295"/>
        </tpls>
      </n>
      <m in="2" bc="00B4F0FF" fc="00404040">
        <tpls c="5">
          <tpl fld="1" item="9"/>
          <tpl fld="6" item="7"/>
          <tpl fld="2" item="0"/>
          <tpl fld="7" item="0"/>
          <tpl hier="51" item="4294967295"/>
        </tpls>
      </m>
      <n v="0.81256357481647112" in="0" bc="00B4F0FF" fc="00008000">
        <tpls c="5">
          <tpl fld="1" item="7"/>
          <tpl fld="6" item="9"/>
          <tpl fld="2" item="0"/>
          <tpl fld="7" item="0"/>
          <tpl hier="51" item="4294967295"/>
        </tpls>
      </n>
      <m in="0" bc="00B4F0FF" fc="00404040">
        <tpls c="4">
          <tpl fld="1" item="6"/>
          <tpl fld="6" item="19"/>
          <tpl fld="2" item="1"/>
          <tpl fld="7" item="0"/>
        </tpls>
      </m>
      <n v="294557165.52999997" in="0" fc="00008000">
        <tpls c="5">
          <tpl fld="20" item="3"/>
          <tpl fld="5" item="1"/>
          <tpl fld="2" item="22"/>
          <tpl fld="7" item="0"/>
          <tpl hier="51" item="4294967295"/>
        </tpls>
      </n>
      <n v="2858698" in="0" bc="00B4F0FF" fc="00008000">
        <tpls c="5">
          <tpl fld="1" item="6"/>
          <tpl fld="5" item="2"/>
          <tpl fld="2" item="1"/>
          <tpl fld="7" item="0"/>
          <tpl hier="51" item="4294967295"/>
        </tpls>
      </n>
      <n v="44605000" in="0" bc="00B4F0FF" fc="00008000">
        <tpls c="5">
          <tpl fld="1" item="10"/>
          <tpl fld="6" item="21"/>
          <tpl fld="2" item="4"/>
          <tpl fld="7" item="0"/>
          <tpl hier="51" item="4294967295"/>
        </tpls>
      </n>
      <m in="0" fc="00404040">
        <tpls c="5">
          <tpl fld="9" item="14"/>
          <tpl fld="6" item="2"/>
          <tpl fld="2" item="1"/>
          <tpl fld="7" item="0"/>
          <tpl hier="51" item="4294967295"/>
        </tpls>
      </m>
      <n v="53846838.419999994" in="0" fc="00008000">
        <tpls c="5">
          <tpl fld="20" item="27"/>
          <tpl fld="5" item="1"/>
          <tpl fld="2" item="0"/>
          <tpl fld="7" item="0"/>
          <tpl hier="51" item="4294967295"/>
        </tpls>
      </n>
      <m in="2" bc="00B4F0FF" fc="00404040">
        <tpls c="5">
          <tpl fld="1" item="8"/>
          <tpl fld="6" item="14"/>
          <tpl fld="2" item="0"/>
          <tpl fld="7" item="0"/>
          <tpl hier="51" item="4294967295"/>
        </tpls>
      </m>
      <n v="-7.913359881699082E-4" in="1" bc="00B4F0FF" fc="00000080">
        <tpls c="5">
          <tpl fld="1" item="24"/>
          <tpl fld="6" item="21"/>
          <tpl fld="2" item="0"/>
          <tpl fld="7" item="0"/>
          <tpl hier="51" item="4294967295"/>
        </tpls>
      </n>
      <n v="-2.4723192337935577E-2" in="1" bc="00B4F0FF" fc="00000080">
        <tpls c="5">
          <tpl fld="1" item="21"/>
          <tpl fld="6" item="4"/>
          <tpl fld="2" item="0"/>
          <tpl fld="7" item="0"/>
          <tpl hier="51" item="4294967295"/>
        </tpls>
      </n>
      <n v="164242215" in="0" bc="00B4F0FF" fc="00008000">
        <tpls c="5">
          <tpl fld="1" item="14"/>
          <tpl fld="5" item="0"/>
          <tpl fld="2" item="0"/>
          <tpl fld="7" item="0"/>
          <tpl hier="51" item="4294967295"/>
        </tpls>
      </n>
      <n v="0" in="0" bc="00B4F0FF" fc="00404040">
        <tpls c="5">
          <tpl fld="1" item="43"/>
          <tpl fld="6" item="13"/>
          <tpl fld="2" item="0"/>
          <tpl fld="7" item="0"/>
          <tpl hier="51" item="4294967295"/>
        </tpls>
      </n>
      <m in="0" bc="00B4F0FF" fc="00404040">
        <tpls c="5">
          <tpl fld="1" item="1"/>
          <tpl fld="6" item="2"/>
          <tpl fld="2" item="4"/>
          <tpl fld="7" item="0"/>
          <tpl hier="51" item="4294967295"/>
        </tpls>
      </m>
      <m in="0" bc="00B4F0FF" fc="00404040">
        <tpls c="5">
          <tpl fld="1" item="2"/>
          <tpl fld="6" item="17"/>
          <tpl fld="2" item="4"/>
          <tpl fld="7" item="0"/>
          <tpl hier="51" item="4294967295"/>
        </tpls>
      </m>
      <n v="0.42608762381903381" in="1" bc="00B4F0FF" fc="00008000">
        <tpls c="5">
          <tpl fld="1" item="21"/>
          <tpl fld="5" item="0"/>
          <tpl fld="2" item="1"/>
          <tpl fld="7" item="0"/>
          <tpl hier="51" item="4294967295"/>
        </tpls>
      </n>
      <n v="0" in="0" bc="00B4F0FF" fc="00404040">
        <tpls c="5">
          <tpl fld="1" item="37"/>
          <tpl fld="6" item="11"/>
          <tpl fld="2" item="1"/>
          <tpl fld="7" item="0"/>
          <tpl hier="51" item="4294967295"/>
        </tpls>
      </n>
      <n v="928945739.07000005" in="0" bc="00B4F0FF" fc="00008000">
        <tpls c="5">
          <tpl fld="1" item="28"/>
          <tpl fld="6" item="16"/>
          <tpl fld="2" item="0"/>
          <tpl fld="7" item="0"/>
          <tpl hier="51" item="4294967295"/>
        </tpls>
      </n>
      <n v="434000" in="0" bc="00B4F0FF" fc="00008000">
        <tpls c="5">
          <tpl fld="1" item="10"/>
          <tpl fld="6" item="12"/>
          <tpl fld="2" item="4"/>
          <tpl fld="7" item="0"/>
          <tpl hier="51" item="4294967295"/>
        </tpls>
      </n>
      <n v="716773534.45999992" in="0" bc="00B4F0FF" fc="00008000">
        <tpls c="5">
          <tpl fld="1" item="49"/>
          <tpl fld="5" item="1"/>
          <tpl fld="2" item="4"/>
          <tpl fld="7" item="0"/>
          <tpl hier="51" item="4294967295"/>
        </tpls>
      </n>
      <m in="0" bc="00B4F0FF" fc="00404040">
        <tpls c="5">
          <tpl fld="1" item="32"/>
          <tpl fld="6" item="18"/>
          <tpl fld="2" item="4"/>
          <tpl fld="7" item="0"/>
          <tpl hier="51" item="4294967295"/>
        </tpls>
      </m>
      <n v="0" in="0" bc="00B4F0FF" fc="00404040">
        <tpls c="5">
          <tpl fld="1" item="31"/>
          <tpl fld="6" item="21"/>
          <tpl fld="2" item="4"/>
          <tpl fld="7" item="0"/>
          <tpl hier="51" item="4294967295"/>
        </tpls>
      </n>
      <n v="0" in="0" fc="00404040">
        <tpls c="5">
          <tpl fld="9" item="14"/>
          <tpl fld="6" item="13"/>
          <tpl fld="2" item="0"/>
          <tpl fld="7" item="0"/>
          <tpl hier="51" item="4294967295"/>
        </tpls>
      </n>
      <m in="0" fc="00404040">
        <tpls c="5">
          <tpl fld="9" item="9"/>
          <tpl fld="6" item="4"/>
          <tpl fld="2" item="1"/>
          <tpl fld="7" item="0"/>
          <tpl hier="51" item="4294967295"/>
        </tpls>
      </m>
      <n v="0" in="0" bc="00B4F0FF" fc="00404040">
        <tpls c="5">
          <tpl fld="1" item="43"/>
          <tpl fld="6" item="13"/>
          <tpl fld="2" item="1"/>
          <tpl fld="7" item="0"/>
          <tpl hier="51" item="4294967295"/>
        </tpls>
      </n>
      <n v="0" in="0" bc="00B4F0FF" fc="00404040">
        <tpls c="5">
          <tpl fld="1" item="37"/>
          <tpl fld="6" item="4"/>
          <tpl fld="2" item="0"/>
          <tpl fld="7" item="0"/>
          <tpl hier="51" item="4294967295"/>
        </tpls>
      </n>
      <n v="374268458" in="0" bc="00B4F0FF" fc="00008000">
        <tpls c="5">
          <tpl fld="1" item="20"/>
          <tpl fld="6" item="21"/>
          <tpl fld="2" item="0"/>
          <tpl fld="7" item="0"/>
          <tpl hier="51" item="4294967295"/>
        </tpls>
      </n>
      <n v="8938616" in="0" bc="00B4F0FF" fc="00008000">
        <tpls c="5">
          <tpl fld="1" item="11"/>
          <tpl fld="5" item="0"/>
          <tpl fld="2" item="0"/>
          <tpl fld="7" item="0"/>
          <tpl hier="51" item="4294967295"/>
        </tpls>
      </n>
      <m in="0" fc="00404040">
        <tpls c="5">
          <tpl fld="9" item="14"/>
          <tpl fld="6" item="14"/>
          <tpl fld="2" item="1"/>
          <tpl fld="7" item="0"/>
          <tpl hier="51" item="4294967295"/>
        </tpls>
      </m>
      <n v="2240473699" in="0" fc="00008000">
        <tpls c="5">
          <tpl fld="20" item="31"/>
          <tpl fld="5" item="1"/>
          <tpl fld="2" item="5"/>
          <tpl fld="7" item="0"/>
          <tpl hier="51" item="4294967295"/>
        </tpls>
      </n>
      <n v="109950430.54000001" in="0" fc="00008000">
        <tpls c="5">
          <tpl fld="15" item="5"/>
          <tpl fld="5" item="1"/>
          <tpl fld="2" item="8"/>
          <tpl fld="7" item="0"/>
          <tpl hier="51" item="4294967295"/>
        </tpls>
      </n>
      <n v="657681000" in="0" bc="00B4F0FF" fc="00008000">
        <tpls c="5">
          <tpl fld="1" item="2"/>
          <tpl fld="6" item="16"/>
          <tpl fld="2" item="4"/>
          <tpl fld="7" item="0"/>
          <tpl hier="51" item="4294967295"/>
        </tpls>
      </n>
      <m in="0" fc="00404040">
        <tpls c="5">
          <tpl fld="9" item="5"/>
          <tpl fld="6" item="2"/>
          <tpl fld="2" item="0"/>
          <tpl fld="7" item="0"/>
          <tpl hier="51" item="4294967295"/>
        </tpls>
      </m>
      <n v="8035911458.0500002" in="0" bc="00B4F0FF" fc="00008000">
        <tpls c="5">
          <tpl fld="1" item="42"/>
          <tpl fld="6" item="20"/>
          <tpl fld="2" item="0"/>
          <tpl fld="7" item="0"/>
          <tpl hier="51" item="4294967295"/>
        </tpls>
      </n>
      <n v="1022061826.37" in="0" bc="00B4F0FF" fc="00008000">
        <tpls c="5">
          <tpl fld="1" item="43"/>
          <tpl fld="6" item="11"/>
          <tpl fld="2" item="1"/>
          <tpl fld="7" item="0"/>
          <tpl hier="51" item="4294967295"/>
        </tpls>
      </n>
      <m in="0" bc="00B4F0FF" fc="00404040">
        <tpls c="5">
          <tpl fld="1" item="17"/>
          <tpl fld="6" item="7"/>
          <tpl fld="2" item="0"/>
          <tpl fld="7" item="0"/>
          <tpl hier="51" item="4294967295"/>
        </tpls>
      </m>
      <n v="0" in="0" bc="00B4F0FF" fc="00404040">
        <tpls c="5">
          <tpl fld="1" item="45"/>
          <tpl fld="6" item="3"/>
          <tpl fld="2" item="0"/>
          <tpl fld="7" item="0"/>
          <tpl hier="51" item="4294967295"/>
        </tpls>
      </n>
      <n v="48486692665.978798" in="0" bc="00B4F0FF" fc="00008000">
        <tpls c="5">
          <tpl fld="1" item="17"/>
          <tpl fld="6" item="20"/>
          <tpl fld="2" item="1"/>
          <tpl fld="7" item="0"/>
          <tpl hier="51" item="4294967295"/>
        </tpls>
      </n>
      <n v="28211146000" in="0" bc="00B4F0FF" fc="00008000">
        <tpls c="5">
          <tpl fld="1" item="3"/>
          <tpl fld="5" item="2"/>
          <tpl fld="2" item="0"/>
          <tpl fld="7" item="0"/>
          <tpl hier="51" item="4294967295"/>
        </tpls>
      </n>
      <n v="0" in="0" bc="00B4F0FF" fc="00404040">
        <tpls c="5">
          <tpl fld="1" item="43"/>
          <tpl fld="6" item="5"/>
          <tpl fld="2" item="0"/>
          <tpl fld="7" item="0"/>
          <tpl hier="51" item="4294967295"/>
        </tpls>
      </n>
      <m in="0" bc="00B4F0FF" fc="00404040">
        <tpls c="5">
          <tpl fld="1" item="20"/>
          <tpl fld="6" item="7"/>
          <tpl fld="2" item="1"/>
          <tpl fld="7" item="0"/>
          <tpl hier="51" item="4294967295"/>
        </tpls>
      </m>
      <n v="10186400" in="0" fc="00008000">
        <tpls c="5">
          <tpl fld="20" item="22"/>
          <tpl fld="5" item="1"/>
          <tpl fld="2" item="14"/>
          <tpl fld="7" item="0"/>
          <tpl hier="51" item="4294967295"/>
        </tpls>
      </n>
      <n v="18302813000" in="0" bc="00B4F0FF" fc="00008000">
        <tpls c="5">
          <tpl fld="1" item="16"/>
          <tpl fld="5" item="2"/>
          <tpl fld="2" item="0"/>
          <tpl fld="7" item="0"/>
          <tpl hier="51" item="4294967295"/>
        </tpls>
      </n>
      <n v="0" in="0" bc="00B4F0FF" fc="00404040">
        <tpls c="5">
          <tpl fld="1" item="45"/>
          <tpl fld="6" item="20"/>
          <tpl fld="2" item="0"/>
          <tpl fld="7" item="0"/>
          <tpl hier="51" item="4294967295"/>
        </tpls>
      </n>
      <m in="0" bc="00B4F0FF" fc="00404040">
        <tpls c="5">
          <tpl fld="1" item="31"/>
          <tpl fld="6" item="14"/>
          <tpl fld="2" item="4"/>
          <tpl fld="7" item="0"/>
          <tpl hier="51" item="4294967295"/>
        </tpls>
      </m>
      <m in="0" bc="00B4F0FF" fc="00404040">
        <tpls c="5">
          <tpl fld="1" item="42"/>
          <tpl fld="6" item="4"/>
          <tpl fld="2" item="1"/>
          <tpl fld="7" item="0"/>
          <tpl hier="51" item="4294967295"/>
        </tpls>
      </m>
      <n v="-1.0453140388709477E-2" in="1" bc="00B4F0FF" fc="00000080">
        <tpls c="5">
          <tpl fld="1" item="21"/>
          <tpl fld="6" item="21"/>
          <tpl fld="2" item="0"/>
          <tpl fld="7" item="0"/>
          <tpl hier="51" item="4294967295"/>
        </tpls>
      </n>
      <m in="0" bc="00B4F0FF" fc="00404040">
        <tpls c="5">
          <tpl fld="1" item="3"/>
          <tpl fld="6" item="18"/>
          <tpl fld="2" item="0"/>
          <tpl fld="7" item="0"/>
          <tpl hier="51" item="4294967295"/>
        </tpls>
      </m>
      <n v="92514568" in="0" bc="00B4F0FF" fc="00008000">
        <tpls c="5">
          <tpl fld="1" item="42"/>
          <tpl fld="6" item="5"/>
          <tpl fld="2" item="1"/>
          <tpl fld="7" item="0"/>
          <tpl hier="51" item="4294967295"/>
        </tpls>
      </n>
      <m in="0" fc="00404040">
        <tpls c="5">
          <tpl fld="9" item="9"/>
          <tpl fld="6" item="8"/>
          <tpl fld="2" item="0"/>
          <tpl fld="7" item="0"/>
          <tpl hier="51" item="4294967295"/>
        </tpls>
      </m>
      <n v="9.5288823170786657E-2" in="1" bc="00B4F0FF" fc="00008000">
        <tpls c="5">
          <tpl fld="1" item="21"/>
          <tpl fld="6" item="11"/>
          <tpl fld="2" item="0"/>
          <tpl fld="7" item="0"/>
          <tpl hier="51" item="4294967295"/>
        </tpls>
      </n>
      <n v="2870386083.9200001" in="0" bc="00B4F0FF" fc="00008000">
        <tpls c="5">
          <tpl fld="1" item="14"/>
          <tpl fld="5" item="1"/>
          <tpl fld="2" item="23"/>
          <tpl fld="7" item="0"/>
          <tpl hier="51" item="4294967295"/>
        </tpls>
      </n>
      <n v="183728892" in="0" bc="00B4F0FF" fc="00008000">
        <tpls c="5">
          <tpl fld="1" item="20"/>
          <tpl fld="6" item="9"/>
          <tpl fld="2" item="0"/>
          <tpl fld="7" item="0"/>
          <tpl hier="51" item="4294967295"/>
        </tpls>
      </n>
      <n v="3115000" in="0" bc="00B4F0FF" fc="00008000">
        <tpls c="5">
          <tpl fld="1" item="30"/>
          <tpl fld="6" item="9"/>
          <tpl fld="2" item="4"/>
          <tpl fld="7" item="0"/>
          <tpl hier="51" item="4294967295"/>
        </tpls>
      </n>
      <m in="0" fc="00404040">
        <tpls c="5">
          <tpl fld="9" item="14"/>
          <tpl fld="6" item="2"/>
          <tpl fld="2" item="0"/>
          <tpl fld="7" item="0"/>
          <tpl hier="51" item="4294967295"/>
        </tpls>
      </m>
      <n v="20267267" in="0" bc="00B4F0FF" fc="00008000">
        <tpls c="5">
          <tpl fld="1" item="17"/>
          <tpl fld="6" item="4"/>
          <tpl fld="2" item="0"/>
          <tpl fld="7" item="0"/>
          <tpl hier="51" item="4294967295"/>
        </tpls>
      </n>
      <n v="57777000" in="0" bc="00B4F0FF" fc="00008000">
        <tpls c="5">
          <tpl fld="1" item="14"/>
          <tpl fld="6" item="21"/>
          <tpl fld="2" item="0"/>
          <tpl fld="7" item="0"/>
          <tpl hier="51" item="4294967295"/>
        </tpls>
      </n>
      <n v="1617600.0000000112" in="0" fc="00008000">
        <tpls c="5">
          <tpl fld="20" item="30"/>
          <tpl fld="5" item="1"/>
          <tpl fld="2" item="5"/>
          <tpl fld="7" item="0"/>
          <tpl hier="51" item="4294967295"/>
        </tpls>
      </n>
      <n v="215000" in="0" bc="00B4F0FF" fc="00008000">
        <tpls c="5">
          <tpl fld="1" item="19"/>
          <tpl fld="5" item="3"/>
          <tpl fld="2" item="0"/>
          <tpl fld="7" item="0"/>
          <tpl hier="51" item="4294967295"/>
        </tpls>
      </n>
      <n v="614630974.89999998" in="0" bc="00B4F0FF" fc="00008000">
        <tpls c="5">
          <tpl fld="1" item="33"/>
          <tpl fld="6" item="5"/>
          <tpl fld="2" item="1"/>
          <tpl fld="7" item="0"/>
          <tpl hier="51" item="4294967295"/>
        </tpls>
      </n>
      <n v="1112346211.8699999" in="0" fc="00008000">
        <tpls c="5">
          <tpl fld="20" item="23"/>
          <tpl fld="5" item="1"/>
          <tpl fld="2" item="5"/>
          <tpl fld="7" item="0"/>
          <tpl hier="51" item="4294967295"/>
        </tpls>
      </n>
      <n v="954300" in="0" fc="00008000">
        <tpls c="5">
          <tpl fld="20" item="30"/>
          <tpl fld="5" item="1"/>
          <tpl fld="2" item="14"/>
          <tpl fld="7" item="0"/>
          <tpl hier="51" item="4294967295"/>
        </tpls>
      </n>
      <n v="961940206.05000007" in="0" bc="00B4F0FF" fc="00008000">
        <tpls c="5">
          <tpl fld="1" item="14"/>
          <tpl fld="5" item="1"/>
          <tpl fld="2" item="22"/>
          <tpl fld="7" item="0"/>
          <tpl hier="51" item="4294967295"/>
        </tpls>
      </n>
      <m in="0" bc="00B4F0FF" fc="00404040">
        <tpls c="5">
          <tpl fld="1" item="17"/>
          <tpl fld="6" item="8"/>
          <tpl fld="2" item="1"/>
          <tpl fld="7" item="0"/>
          <tpl hier="51" item="4294967295"/>
        </tpls>
      </m>
      <n v="571146001.75999999" in="0" bc="00B4F0FF" fc="00008000">
        <tpls c="5">
          <tpl fld="1" item="42"/>
          <tpl fld="6" item="6"/>
          <tpl fld="2" item="0"/>
          <tpl fld="7" item="0"/>
          <tpl hier="51" item="4294967295"/>
        </tpls>
      </n>
      <n v="6.4349365436298309E-3" in="1" bc="00B4F0FF" fc="00008000">
        <tpls c="5">
          <tpl fld="1" item="24"/>
          <tpl fld="5" item="0"/>
          <tpl fld="2" item="0"/>
          <tpl fld="7" item="0"/>
          <tpl hier="51" item="4294967295"/>
        </tpls>
      </n>
      <m in="0" bc="00B4F0FF" fc="00404040">
        <tpls c="5">
          <tpl fld="1" item="17"/>
          <tpl fld="6" item="7"/>
          <tpl fld="2" item="1"/>
          <tpl fld="7" item="0"/>
          <tpl hier="51" item="4294967295"/>
        </tpls>
      </m>
      <m in="0" fc="00404040">
        <tpls c="5">
          <tpl fld="9" item="10"/>
          <tpl fld="6" item="8"/>
          <tpl fld="2" item="1"/>
          <tpl fld="7" item="0"/>
          <tpl hier="51" item="4294967295"/>
        </tpls>
      </m>
      <m in="2" bc="00B4F0FF" fc="00404040">
        <tpls c="5">
          <tpl fld="1" item="8"/>
          <tpl fld="6" item="19"/>
          <tpl fld="2" item="1"/>
          <tpl fld="7" item="0"/>
          <tpl hier="51" item="4294967295"/>
        </tpls>
      </m>
      <n v="0.14255276189435476" in="2" bc="00B4F0FF" fc="00008000">
        <tpls c="5">
          <tpl fld="1" item="15"/>
          <tpl fld="5" item="1"/>
          <tpl fld="2" item="0"/>
          <tpl fld="7" item="0"/>
          <tpl hier="51" item="4294967295"/>
        </tpls>
      </n>
      <n v="7370000" in="0" bc="00B4F0FF" fc="00008000">
        <tpls c="5">
          <tpl fld="1" item="30"/>
          <tpl fld="6" item="6"/>
          <tpl fld="2" item="4"/>
          <tpl fld="7" item="0"/>
          <tpl hier="51" item="4294967295"/>
        </tpls>
      </n>
      <n v="86730990.400000006" in="0" bc="00B4F0FF" fc="00008000">
        <tpls c="5">
          <tpl fld="1" item="29"/>
          <tpl fld="6" item="5"/>
          <tpl fld="2" item="0"/>
          <tpl fld="7" item="0"/>
          <tpl hier="51" item="4294967295"/>
        </tpls>
      </n>
      <n v="2012204" in="0" fc="00008000">
        <tpls c="5">
          <tpl fld="9" item="5"/>
          <tpl fld="6" item="3"/>
          <tpl fld="2" item="0"/>
          <tpl fld="7" item="0"/>
          <tpl hier="51" item="4294967295"/>
        </tpls>
      </n>
      <n v="3161872450.2480001" in="0" bc="00B4F0FF" fc="00008000">
        <tpls c="5">
          <tpl fld="1" item="16"/>
          <tpl fld="6" item="9"/>
          <tpl fld="2" item="0"/>
          <tpl fld="7" item="0"/>
          <tpl hier="51" item="4294967295"/>
        </tpls>
      </n>
      <n v="2.1954360200613134" in="2" bc="00B4F0FF" fc="00008000">
        <tpls c="5">
          <tpl fld="1" item="8"/>
          <tpl fld="6" item="4"/>
          <tpl fld="2" item="0"/>
          <tpl fld="7" item="0"/>
          <tpl hier="51" item="4294967295"/>
        </tpls>
      </n>
      <n v="4078511078.5299997" in="0" bc="00B4F0FF" fc="00008000">
        <tpls c="5">
          <tpl fld="1" item="5"/>
          <tpl fld="6" item="21"/>
          <tpl fld="2" item="0"/>
          <tpl fld="7" item="0"/>
          <tpl hier="51" item="4294967295"/>
        </tpls>
      </n>
      <n v="-52946.239999999998" in="0" fc="00000080">
        <tpls c="4">
          <tpl fld="20" item="25"/>
          <tpl fld="5" item="1"/>
          <tpl fld="2" item="0"/>
          <tpl hier="51" item="4294967295"/>
        </tpls>
      </n>
      <n v="0" in="0" fc="00404040">
        <tpls c="5">
          <tpl fld="9" item="10"/>
          <tpl fld="6" item="13"/>
          <tpl fld="2" item="1"/>
          <tpl fld="7" item="0"/>
          <tpl hier="51" item="4294967295"/>
        </tpls>
      </n>
      <n v="0" in="0" bc="00B4F0FF" fc="00404040">
        <tpls c="5">
          <tpl fld="1" item="45"/>
          <tpl fld="6" item="5"/>
          <tpl fld="2" item="0"/>
          <tpl fld="7" item="0"/>
          <tpl hier="51" item="4294967295"/>
        </tpls>
      </n>
      <n v="92492685.710000008" in="0" fc="00008000">
        <tpls c="5">
          <tpl fld="20" item="35"/>
          <tpl fld="5" item="1"/>
          <tpl fld="2" item="0"/>
          <tpl fld="7" item="0"/>
          <tpl hier="51" item="4294967295"/>
        </tpls>
      </n>
      <n v="61692000" in="0" bc="00B4F0FF" fc="00008000">
        <tpls c="5">
          <tpl fld="1" item="32"/>
          <tpl fld="6" item="13"/>
          <tpl fld="2" item="4"/>
          <tpl fld="7" item="0"/>
          <tpl hier="51" item="4294967295"/>
        </tpls>
      </n>
      <m in="0" bc="00B4F0FF" fc="00404040">
        <tpls c="5">
          <tpl fld="1" item="20"/>
          <tpl fld="6" item="2"/>
          <tpl fld="2" item="1"/>
          <tpl fld="7" item="0"/>
          <tpl hier="51" item="4294967295"/>
        </tpls>
      </m>
      <n v="66131000" in="0" bc="00B4F0FF" fc="00008000">
        <tpls c="5">
          <tpl fld="1" item="1"/>
          <tpl fld="6" item="13"/>
          <tpl fld="2" item="4"/>
          <tpl fld="7" item="0"/>
          <tpl hier="51" item="4294967295"/>
        </tpls>
      </n>
      <m in="0" bc="00B4F0FF" fc="00404040">
        <tpls c="5">
          <tpl fld="1" item="29"/>
          <tpl fld="6" item="8"/>
          <tpl fld="2" item="0"/>
          <tpl fld="7" item="0"/>
          <tpl hier="51" item="4294967295"/>
        </tpls>
      </m>
      <n v="1351387540.3499999" in="0" fc="00008000">
        <tpls c="5">
          <tpl fld="20" item="18"/>
          <tpl fld="5" item="1"/>
          <tpl fld="2" item="0"/>
          <tpl fld="7" item="0"/>
          <tpl hier="51" item="4294967295"/>
        </tpls>
      </n>
      <m in="0" fc="00404040">
        <tpls c="5">
          <tpl fld="9" item="14"/>
          <tpl fld="6" item="19"/>
          <tpl fld="2" item="1"/>
          <tpl fld="7" item="0"/>
          <tpl hier="51" item="4294967295"/>
        </tpls>
      </m>
      <n v="339540830" in="0" bc="00B4F0FF" fc="00008000">
        <tpls c="5">
          <tpl fld="1" item="32"/>
          <tpl fld="6" item="20"/>
          <tpl fld="2" item="4"/>
          <tpl fld="7" item="0"/>
          <tpl hier="51" item="4294967295"/>
        </tpls>
      </n>
      <m in="0" bc="00B4F0FF" fc="00404040">
        <tpls c="5">
          <tpl fld="1" item="31"/>
          <tpl fld="6" item="8"/>
          <tpl fld="2" item="4"/>
          <tpl fld="7" item="0"/>
          <tpl hier="51" item="4294967295"/>
        </tpls>
      </m>
      <m in="0" bc="00B4F0FF" fc="00404040">
        <tpls c="5">
          <tpl fld="1" item="2"/>
          <tpl fld="6" item="8"/>
          <tpl fld="2" item="4"/>
          <tpl fld="7" item="0"/>
          <tpl hier="51" item="4294967295"/>
        </tpls>
      </m>
      <n v="8705377993.3899994" in="0" bc="00B4F0FF" fc="00008000">
        <tpls c="5">
          <tpl fld="1" item="29"/>
          <tpl fld="6" item="20"/>
          <tpl fld="2" item="1"/>
          <tpl fld="7" item="0"/>
          <tpl hier="51" item="4294967295"/>
        </tpls>
      </n>
      <n v="0.14043779719308058" in="2" bc="00B4F0FF" fc="00008000">
        <tpls c="5">
          <tpl fld="1" item="8"/>
          <tpl fld="5" item="1"/>
          <tpl fld="2" item="0"/>
          <tpl fld="7" item="0"/>
          <tpl hier="51" item="4294967295"/>
        </tpls>
      </n>
      <m in="0" bc="00B4F0FF" fc="00404040">
        <tpls c="5">
          <tpl fld="1" item="17"/>
          <tpl fld="6" item="19"/>
          <tpl fld="2" item="0"/>
          <tpl fld="7" item="0"/>
          <tpl hier="51" item="4294967295"/>
        </tpls>
      </m>
      <n v="488873792.69999999" in="0" bc="00B4F0FF" fc="00008000">
        <tpls c="5">
          <tpl fld="1" item="42"/>
          <tpl fld="6" item="11"/>
          <tpl fld="2" item="0"/>
          <tpl fld="7" item="0"/>
          <tpl hier="51" item="4294967295"/>
        </tpls>
      </n>
      <n v="114250000" in="0" bc="00B4F0FF" fc="00008000">
        <tpls c="5">
          <tpl fld="1" item="10"/>
          <tpl fld="5" item="0"/>
          <tpl fld="2" item="0"/>
          <tpl fld="7" item="0"/>
          <tpl hier="51" item="4294967295"/>
        </tpls>
      </n>
      <n v="3.2543428133762829E-3" in="1" bc="00B4F0FF" fc="00008000">
        <tpls c="5">
          <tpl fld="1" item="24"/>
          <tpl fld="6" item="20"/>
          <tpl fld="2" item="0"/>
          <tpl fld="7" item="0"/>
          <tpl hier="51" item="4294967295"/>
        </tpls>
      </n>
      <n v="69357000" in="0" bc="00B4F0FF" fc="00008000">
        <tpls c="5">
          <tpl fld="1" item="2"/>
          <tpl fld="6" item="22"/>
          <tpl fld="2" item="4"/>
          <tpl fld="7" item="0"/>
          <tpl hier="51" item="4294967295"/>
        </tpls>
      </n>
      <m in="0" bc="00B4F0FF" fc="00404040">
        <tpls c="5">
          <tpl fld="1" item="16"/>
          <tpl fld="6" item="2"/>
          <tpl fld="2" item="0"/>
          <tpl fld="7" item="0"/>
          <tpl hier="51" item="4294967295"/>
        </tpls>
      </m>
      <m in="2" bc="00B4F0FF" fc="00404040">
        <tpls c="5">
          <tpl fld="1" item="15"/>
          <tpl fld="6" item="19"/>
          <tpl fld="2" item="1"/>
          <tpl fld="7" item="0"/>
          <tpl hier="51" item="4294967295"/>
        </tpls>
      </m>
      <m in="0" bc="00B4F0FF" fc="00404040">
        <tpls c="5">
          <tpl fld="1" item="33"/>
          <tpl fld="6" item="19"/>
          <tpl fld="2" item="0"/>
          <tpl fld="7" item="0"/>
          <tpl hier="51" item="4294967295"/>
        </tpls>
      </m>
      <m in="0" bc="00B4F0FF" fc="00404040">
        <tpls c="5">
          <tpl fld="1" item="10"/>
          <tpl fld="6" item="18"/>
          <tpl fld="2" item="4"/>
          <tpl fld="7" item="0"/>
          <tpl hier="51" item="4294967295"/>
        </tpls>
      </m>
      <n v="78677000" in="0" bc="00B4F0FF" fc="00008000">
        <tpls c="5">
          <tpl fld="1" item="31"/>
          <tpl fld="6" item="13"/>
          <tpl fld="2" item="4"/>
          <tpl fld="7" item="0"/>
          <tpl hier="51" item="4294967295"/>
        </tpls>
      </n>
      <n v="202880400" in="0" bc="00B4F0FF" fc="00008000">
        <tpls c="4">
          <tpl fld="1" item="6"/>
          <tpl fld="6" item="16"/>
          <tpl fld="2" item="1"/>
          <tpl fld="7" item="0"/>
        </tpls>
      </n>
      <m in="0" fc="00404040">
        <tpls c="5">
          <tpl fld="9" item="9"/>
          <tpl fld="6" item="2"/>
          <tpl fld="2" item="1"/>
          <tpl fld="7" item="0"/>
          <tpl hier="51" item="4294967295"/>
        </tpls>
      </m>
      <m in="0" bc="00B4F0FF" fc="00404040">
        <tpls c="5">
          <tpl fld="1" item="28"/>
          <tpl fld="6" item="14"/>
          <tpl fld="2" item="0"/>
          <tpl fld="7" item="0"/>
          <tpl hier="51" item="4294967295"/>
        </tpls>
      </m>
      <n v="650533439.91999996" in="0" fc="00008000">
        <tpls c="5">
          <tpl fld="20" item="24"/>
          <tpl fld="5" item="1"/>
          <tpl fld="2" item="14"/>
          <tpl fld="7" item="0"/>
          <tpl hier="51" item="4294967295"/>
        </tpls>
      </n>
      <m in="0" bc="00B4F0FF" fc="00404040">
        <tpls c="5">
          <tpl fld="1" item="36"/>
          <tpl fld="6" item="19"/>
          <tpl fld="2" item="0"/>
          <tpl fld="7" item="0"/>
          <tpl hier="51" item="4294967295"/>
        </tpls>
      </m>
      <n v="86730990.400000006" in="0" bc="00B4F0FF" fc="00008000">
        <tpls c="5">
          <tpl fld="1" item="42"/>
          <tpl fld="6" item="5"/>
          <tpl fld="2" item="0"/>
          <tpl fld="7" item="0"/>
          <tpl hier="51" item="4294967295"/>
        </tpls>
      </n>
      <m in="0" bc="00B4F0FF" fc="00404040">
        <tpls c="5">
          <tpl fld="1" item="42"/>
          <tpl fld="6" item="19"/>
          <tpl fld="2" item="0"/>
          <tpl fld="7" item="0"/>
          <tpl hier="51" item="4294967295"/>
        </tpls>
      </m>
      <n v="0.50481104448473013" in="0" bc="00B4F0FF" fc="00008000">
        <tpls c="5">
          <tpl fld="1" item="7"/>
          <tpl fld="6" item="5"/>
          <tpl fld="2" item="0"/>
          <tpl fld="7" item="0"/>
          <tpl hier="51" item="4294967295"/>
        </tpls>
      </n>
      <m in="0" bc="00B4F0FF" fc="00404040">
        <tpls c="5">
          <tpl fld="1" item="36"/>
          <tpl fld="6" item="19"/>
          <tpl fld="2" item="1"/>
          <tpl fld="7" item="0"/>
          <tpl hier="51" item="4294967295"/>
        </tpls>
      </m>
      <n v="0" in="0" fc="00404040">
        <tpls c="5">
          <tpl fld="9" item="14"/>
          <tpl fld="6" item="11"/>
          <tpl fld="2" item="0"/>
          <tpl fld="7" item="0"/>
          <tpl hier="51" item="4294967295"/>
        </tpls>
      </n>
      <n v="46195500" in="0" bc="00B4F0FF" fc="00008000">
        <tpls c="5">
          <tpl fld="1" item="10"/>
          <tpl fld="6" item="9"/>
          <tpl fld="2" item="4"/>
          <tpl fld="7" item="0"/>
          <tpl hier="51" item="4294967295"/>
        </tpls>
      </n>
      <n v="0" in="0" fc="00404040">
        <tpls c="5">
          <tpl fld="9" item="9"/>
          <tpl fld="6" item="20"/>
          <tpl fld="2" item="1"/>
          <tpl fld="7" item="0"/>
          <tpl hier="51" item="4294967295"/>
        </tpls>
      </n>
      <m in="0" bc="00B4F0FF" fc="00404040">
        <tpls c="5">
          <tpl fld="1" item="42"/>
          <tpl fld="6" item="8"/>
          <tpl fld="2" item="1"/>
          <tpl fld="7" item="0"/>
          <tpl hier="51" item="4294967295"/>
        </tpls>
      </m>
      <n v="8853765" in="0" bc="00B4F0FF" fc="00008000">
        <tpls c="5">
          <tpl fld="1" item="37"/>
          <tpl fld="6" item="3"/>
          <tpl fld="2" item="1"/>
          <tpl fld="7" item="0"/>
          <tpl hier="51" item="4294967295"/>
        </tpls>
      </n>
      <n v="5547285064.0200005" in="0" fc="00008000">
        <tpls c="5">
          <tpl fld="20" item="17"/>
          <tpl fld="5" item="1"/>
          <tpl fld="2" item="5"/>
          <tpl fld="7" item="0"/>
          <tpl hier="51" item="4294967295"/>
        </tpls>
      </n>
      <n v="0" in="0" bc="00B4F0FF" fc="00404040">
        <tpls c="5">
          <tpl fld="1" item="19"/>
          <tpl fld="5" item="2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13"/>
          <tpl fld="2" item="0"/>
          <tpl fld="7" item="0"/>
          <tpl hier="51" item="4294967295"/>
        </tpls>
      </n>
      <n v="2552138161.29" in="0" bc="00B4F0FF" fc="00008000">
        <tpls c="5">
          <tpl fld="1" item="16"/>
          <tpl fld="6" item="21"/>
          <tpl fld="2" item="0"/>
          <tpl fld="7" item="0"/>
          <tpl hier="51" item="4294967295"/>
        </tpls>
      </n>
      <n v="0" in="0" bc="00B4F0FF" fc="00404040">
        <tpls c="5">
          <tpl fld="1" item="45"/>
          <tpl fld="6" item="9"/>
          <tpl fld="2" item="1"/>
          <tpl fld="7" item="0"/>
          <tpl hier="51" item="4294967295"/>
        </tpls>
      </n>
      <n v="167100847.19999999" in="0" fc="00008000">
        <tpls c="5">
          <tpl fld="15" item="5"/>
          <tpl fld="5" item="1"/>
          <tpl fld="2" item="23"/>
          <tpl fld="7" item="0"/>
          <tpl hier="51" item="4294967295"/>
        </tpls>
      </n>
      <n v="0" in="0" fc="00404040">
        <tpls c="5">
          <tpl fld="9" item="14"/>
          <tpl fld="6" item="6"/>
          <tpl fld="2" item="1"/>
          <tpl fld="7" item="0"/>
          <tpl hier="51" item="4294967295"/>
        </tpls>
      </n>
      <n v="0.12776496603120568" in="1" bc="00B4F0FF" fc="00008000">
        <tpls c="5">
          <tpl fld="1" item="21"/>
          <tpl fld="2" item="1"/>
          <tpl fld="7" item="0"/>
          <tpl hier="51" item="4294967295"/>
          <tpl fld="10" item="1"/>
        </tpls>
      </n>
      <m in="0" bc="00B4F0FF" fc="00404040">
        <tpls c="5">
          <tpl fld="1" item="30"/>
          <tpl fld="6" item="7"/>
          <tpl fld="2" item="4"/>
          <tpl fld="7" item="0"/>
          <tpl hier="51" item="4294967295"/>
        </tpls>
      </m>
      <n v="139304412" in="0" fc="00008000">
        <tpls c="5">
          <tpl fld="9" item="5"/>
          <tpl fld="6" item="13"/>
          <tpl fld="2" item="0"/>
          <tpl fld="7" item="0"/>
          <tpl hier="51" item="4294967295"/>
        </tpls>
      </n>
      <n v="16799037" in="0" bc="00B4F0FF" fc="00008000">
        <tpls c="5">
          <tpl fld="1" item="28"/>
          <tpl fld="6" item="6"/>
          <tpl fld="2" item="0"/>
          <tpl fld="7" item="0"/>
          <tpl hier="51" item="4294967295"/>
        </tpls>
      </n>
      <m in="0" bc="00B4F0FF" fc="00404040">
        <tpls c="5">
          <tpl fld="1" item="33"/>
          <tpl fld="6" item="7"/>
          <tpl fld="2" item="0"/>
          <tpl fld="7" item="0"/>
          <tpl hier="51" item="4294967295"/>
        </tpls>
      </m>
      <m in="0" bc="00B4F0FF" fc="00404040">
        <tpls c="4">
          <tpl fld="1" item="6"/>
          <tpl fld="6" item="17"/>
          <tpl fld="2" item="1"/>
          <tpl fld="7" item="0"/>
        </tpls>
      </m>
      <n v="403485118" in="0" bc="00B4F0FF" fc="00008000">
        <tpls c="5">
          <tpl fld="1" item="3"/>
          <tpl fld="5" item="3"/>
          <tpl fld="2" item="1"/>
          <tpl fld="7" item="0"/>
          <tpl hier="51" item="4294967295"/>
        </tpls>
      </n>
      <n v="2551138567.1700001" in="0" fc="00008000">
        <tpls c="5">
          <tpl fld="9" item="5"/>
          <tpl fld="5" item="1"/>
          <tpl fld="2" item="1"/>
          <tpl fld="7" item="0"/>
          <tpl hier="51" item="4294967295"/>
        </tpls>
      </n>
      <n v="44451000" in="0" bc="00B4F0FF" fc="00008000">
        <tpls c="5">
          <tpl fld="1" item="30"/>
          <tpl fld="6" item="13"/>
          <tpl fld="2" item="4"/>
          <tpl fld="7" item="0"/>
          <tpl hier="51" item="4294967295"/>
        </tpls>
      </n>
      <n v="-1155400" in="0" fc="00000080">
        <tpls c="5">
          <tpl fld="20" item="7"/>
          <tpl fld="5" item="1"/>
          <tpl fld="2" item="23"/>
          <tpl fld="7" item="0"/>
          <tpl hier="51" item="4294967295"/>
        </tpls>
      </n>
      <n v="-1333283.8900000001" in="0" fc="00000080">
        <tpls c="5">
          <tpl fld="9" item="17"/>
          <tpl fld="5" item="1"/>
          <tpl fld="2" item="22"/>
          <tpl fld="7" item="0"/>
          <tpl hier="51" item="4294967295"/>
        </tpls>
      </n>
      <m in="0" bc="00B4F0FF" fc="00404040">
        <tpls c="5">
          <tpl fld="1" item="32"/>
          <tpl fld="6" item="14"/>
          <tpl fld="2" item="4"/>
          <tpl fld="7" item="0"/>
          <tpl hier="51" item="4294967295"/>
        </tpls>
      </m>
      <m in="1" bc="00B4F0FF" fc="00404040">
        <tpls c="5">
          <tpl fld="1" item="24"/>
          <tpl fld="6" item="2"/>
          <tpl fld="2" item="0"/>
          <tpl fld="7" item="0"/>
          <tpl hier="51" item="4294967295"/>
        </tpls>
      </m>
      <m in="0" bc="00B4F0FF" fc="00404040">
        <tpls c="5">
          <tpl fld="1" item="0"/>
          <tpl fld="6" item="18"/>
          <tpl fld="2" item="0"/>
          <tpl fld="7" item="0"/>
          <tpl hier="51" item="4294967295"/>
        </tpls>
      </m>
      <n v="-7561849.96" in="0" fc="00000080">
        <tpls c="5">
          <tpl fld="9" item="20"/>
          <tpl fld="5" item="1"/>
          <tpl fld="2" item="0"/>
          <tpl fld="7" item="0"/>
          <tpl hier="51" item="4294967295"/>
        </tpls>
      </n>
      <n v="0.52966581585044714" in="0" bc="00B4F0FF" fc="00008000">
        <tpls c="5">
          <tpl fld="1" item="7"/>
          <tpl fld="5" item="1"/>
          <tpl fld="2" item="0"/>
          <tpl fld="7" item="0"/>
          <tpl hier="51" item="4294967295"/>
        </tpls>
      </n>
      <n v="38808084739.790001" in="0" bc="00B4F0FF" fc="00008000">
        <tpls c="5">
          <tpl fld="1" item="34"/>
          <tpl fld="6" item="20"/>
          <tpl fld="2" item="0"/>
          <tpl fld="7" item="0"/>
          <tpl hier="51" item="4294967295"/>
        </tpls>
      </n>
      <n v="0" in="0" fc="00404040">
        <tpls c="4">
          <tpl fld="15" item="4"/>
          <tpl fld="5" item="1"/>
          <tpl fld="2" item="0"/>
          <tpl hier="51" item="4294967295"/>
        </tpls>
      </n>
      <m in="0" bc="00B4F0FF" fc="00404040">
        <tpls c="5">
          <tpl fld="1" item="31"/>
          <tpl fld="6" item="2"/>
          <tpl fld="2" item="4"/>
          <tpl fld="7" item="0"/>
          <tpl hier="51" item="4294967295"/>
        </tpls>
      </m>
      <m in="0" bc="00B4F0FF" fc="00404040">
        <tpls c="5">
          <tpl fld="1" item="23"/>
          <tpl fld="6" item="18"/>
          <tpl fld="2" item="0"/>
          <tpl fld="7" item="0"/>
          <tpl hier="51" item="4294967295"/>
        </tpls>
      </m>
      <m in="0" bc="00B4F0FF" fc="00404040">
        <tpls c="5">
          <tpl fld="1" item="36"/>
          <tpl fld="6" item="8"/>
          <tpl fld="2" item="1"/>
          <tpl fld="7" item="0"/>
          <tpl hier="51" item="4294967295"/>
        </tpls>
      </m>
      <m in="0" bc="00B4F0FF" fc="00404040">
        <tpls c="5">
          <tpl fld="1" item="7"/>
          <tpl fld="6" item="2"/>
          <tpl fld="2" item="0"/>
          <tpl fld="7" item="0"/>
          <tpl hier="51" item="4294967295"/>
        </tpls>
      </m>
      <n v="0" in="0" fc="00404040">
        <tpls c="5">
          <tpl fld="9" item="25"/>
          <tpl fld="5" item="1"/>
          <tpl fld="2" item="14"/>
          <tpl fld="7" item="0"/>
          <tpl hier="51" item="4294967295"/>
        </tpls>
      </n>
      <m in="2" bc="00B4F0FF" fc="00404040">
        <tpls c="5">
          <tpl fld="1" item="8"/>
          <tpl fld="6" item="8"/>
          <tpl fld="2" item="1"/>
          <tpl fld="7" item="0"/>
          <tpl hier="51" item="4294967295"/>
        </tpls>
      </m>
      <n v="6.8248817227160835E-2" in="1" bc="00B4F0FF" fc="00008000">
        <tpls c="5">
          <tpl fld="1" item="21"/>
          <tpl fld="6" item="5"/>
          <tpl fld="2" item="0"/>
          <tpl fld="7" item="0"/>
          <tpl hier="51" item="4294967295"/>
        </tpls>
      </n>
      <n v="1073005979.6" in="0" fc="00008000">
        <tpls c="5">
          <tpl fld="20" item="19"/>
          <tpl fld="5" item="1"/>
          <tpl fld="2" item="8"/>
          <tpl fld="7" item="0"/>
          <tpl hier="51" item="4294967295"/>
        </tpls>
      </n>
      <n v="47041336614.942902" in="0" bc="00B4F0FF" fc="00008000">
        <tpls c="5">
          <tpl fld="1" item="33"/>
          <tpl fld="5" item="1"/>
          <tpl fld="2" item="0"/>
          <tpl fld="7" item="0"/>
          <tpl hier="51" item="4294967295"/>
        </tpls>
      </n>
      <m in="0" bc="00B4F0FF" fc="00404040">
        <tpls c="5">
          <tpl fld="1" item="30"/>
          <tpl fld="6" item="8"/>
          <tpl fld="2" item="4"/>
          <tpl fld="7" item="0"/>
          <tpl hier="51" item="4294967295"/>
        </tpls>
      </m>
      <n v="19383783000" in="0" bc="00B4F0FF" fc="00008000">
        <tpls c="5">
          <tpl fld="1" item="16"/>
          <tpl fld="6" item="13"/>
          <tpl fld="2" item="0"/>
          <tpl fld="7" item="0"/>
          <tpl hier="51" item="4294967295"/>
        </tpls>
      </n>
      <n v="0" in="0" bc="00B4F0FF" fc="00404040">
        <tpls c="5">
          <tpl fld="1" item="31"/>
          <tpl fld="6" item="11"/>
          <tpl fld="2" item="4"/>
          <tpl fld="7" item="0"/>
          <tpl hier="51" item="4294967295"/>
        </tpls>
      </n>
      <m in="0" bc="00B4F0FF" fc="00404040">
        <tpls c="5">
          <tpl fld="1" item="33"/>
          <tpl fld="6" item="19"/>
          <tpl fld="2" item="1"/>
          <tpl fld="7" item="0"/>
          <tpl hier="51" item="4294967295"/>
        </tpls>
      </m>
      <n v="4946475" in="0" fc="00008000">
        <tpls c="5">
          <tpl fld="9" item="15"/>
          <tpl fld="5" item="1"/>
          <tpl fld="2" item="22"/>
          <tpl fld="7" item="0"/>
          <tpl hier="51" item="4294967295"/>
        </tpls>
      </n>
      <n v="0" in="0" bc="00B4F0FF" fc="00404040">
        <tpls c="5">
          <tpl fld="1" item="45"/>
          <tpl fld="6" item="11"/>
          <tpl fld="2" item="0"/>
          <tpl fld="7" item="0"/>
          <tpl hier="51" item="4294967295"/>
        </tpls>
      </n>
      <m in="0" bc="00B4F0FF" fc="00404040">
        <tpls c="4">
          <tpl fld="1" item="6"/>
          <tpl fld="5" item="5"/>
          <tpl fld="2" item="1"/>
          <tpl fld="7" item="0"/>
        </tpls>
      </m>
      <n v="11165000" in="0" bc="00B4F0FF" fc="00008000">
        <tpls c="5">
          <tpl fld="1" item="49"/>
          <tpl fld="6" item="22"/>
          <tpl fld="2" item="4"/>
          <tpl fld="7" item="0"/>
          <tpl hier="51" item="4294967295"/>
        </tpls>
      </n>
      <n v="58940359131.020004" in="0" bc="00B4F0FF" fc="00008000">
        <tpls c="5">
          <tpl fld="1" item="43"/>
          <tpl fld="5" item="1"/>
          <tpl fld="2" item="1"/>
          <tpl fld="7" item="0"/>
          <tpl hier="51" item="4294967295"/>
        </tpls>
      </n>
      <n v="3363127" in="0" fc="00008000">
        <tpls c="5">
          <tpl fld="9" item="5"/>
          <tpl fld="6" item="3"/>
          <tpl fld="2" item="1"/>
          <tpl fld="7" item="0"/>
          <tpl hier="51" item="4294967295"/>
        </tpls>
      </n>
      <n v="0" in="0" bc="00B4F0FF" fc="00404040">
        <tpls c="5">
          <tpl fld="1" item="36"/>
          <tpl fld="6" item="6"/>
          <tpl fld="2" item="0"/>
          <tpl fld="7" item="0"/>
          <tpl hier="51" item="4294967295"/>
        </tpls>
      </n>
      <n v="9924675.5800000001" in="0" bc="00B4F0FF" fc="00008000">
        <tpls c="5">
          <tpl fld="1" item="1"/>
          <tpl fld="6" item="11"/>
          <tpl fld="2" item="4"/>
          <tpl fld="7" item="0"/>
          <tpl hier="51" item="4294967295"/>
        </tpls>
      </n>
      <n v="0" in="0" bc="00B4F0FF" fc="00404040">
        <tpls c="5">
          <tpl fld="1" item="28"/>
          <tpl fld="6" item="3"/>
          <tpl fld="2" item="0"/>
          <tpl fld="7" item="0"/>
          <tpl hier="51" item="4294967295"/>
        </tpls>
      </n>
      <n v="0" in="0" fc="00404040">
        <tpls c="5">
          <tpl fld="9" item="5"/>
          <tpl fld="6" item="12"/>
          <tpl fld="2" item="0"/>
          <tpl fld="7" item="0"/>
          <tpl hier="51" item="4294967295"/>
        </tpls>
      </n>
      <m in="1" bc="00B4F0FF" fc="00404040">
        <tpls c="5">
          <tpl fld="1" item="21"/>
          <tpl fld="6" item="2"/>
          <tpl fld="2" item="0"/>
          <tpl fld="7" item="0"/>
          <tpl hier="51" item="4294967295"/>
        </tpls>
      </m>
      <n v="116000" in="0" bc="00B4F0FF" fc="00008000">
        <tpls c="5">
          <tpl fld="1" item="0"/>
          <tpl fld="5" item="3"/>
          <tpl fld="2" item="0"/>
          <tpl fld="7" item="0"/>
          <tpl hier="51" item="4294967295"/>
        </tpls>
      </n>
      <n v="3589829" in="0" bc="00B4F0FF" fc="00008000">
        <tpls c="5">
          <tpl fld="1" item="28"/>
          <tpl fld="6" item="6"/>
          <tpl fld="2" item="1"/>
          <tpl fld="7" item="0"/>
          <tpl hier="51" item="4294967295"/>
        </tpls>
      </n>
      <n v="0.13912421002571845" in="2" bc="00B4F0FF" fc="00008000">
        <tpls c="5">
          <tpl fld="1" item="15"/>
          <tpl fld="6" item="3"/>
          <tpl fld="2" item="1"/>
          <tpl fld="7" item="0"/>
          <tpl hier="51" item="4294967295"/>
        </tpls>
      </n>
      <n v="0" in="0" fc="00404040">
        <tpls c="5">
          <tpl fld="9" item="5"/>
          <tpl fld="6" item="9"/>
          <tpl fld="2" item="0"/>
          <tpl fld="7" item="0"/>
          <tpl hier="51" item="4294967295"/>
        </tpls>
      </n>
      <m in="0" fc="00404040">
        <tpls c="5">
          <tpl fld="9" item="5"/>
          <tpl fld="6" item="19"/>
          <tpl fld="2" item="1"/>
          <tpl fld="7" item="0"/>
          <tpl hier="51" item="4294967295"/>
        </tpls>
      </m>
      <n v="0" in="0" fc="00404040">
        <tpls c="5">
          <tpl fld="9" item="9"/>
          <tpl fld="6" item="9"/>
          <tpl fld="2" item="1"/>
          <tpl fld="7" item="0"/>
          <tpl hier="51" item="4294967295"/>
        </tpls>
      </n>
      <n v="5.9970037351248159E-2" in="1" bc="00B4F0FF" fc="00008000">
        <tpls c="5">
          <tpl fld="1" item="21"/>
          <tpl fld="6" item="6"/>
          <tpl fld="2" item="0"/>
          <tpl fld="7" item="0"/>
          <tpl hier="51" item="4294967295"/>
        </tpls>
      </n>
      <m in="0" bc="00B4F0FF" fc="00404040">
        <tpls c="5">
          <tpl fld="1" item="1"/>
          <tpl fld="6" item="19"/>
          <tpl fld="2" item="4"/>
          <tpl fld="7" item="0"/>
          <tpl hier="51" item="4294967295"/>
        </tpls>
      </m>
      <n v="3539470962.5" in="0" bc="00B4F0FF" fc="00008000">
        <tpls c="5">
          <tpl fld="1" item="17"/>
          <tpl fld="6" item="11"/>
          <tpl fld="2" item="0"/>
          <tpl fld="7" item="0"/>
          <tpl hier="51" item="4294967295"/>
        </tpls>
      </n>
      <m in="0" bc="00B4F0FF" fc="00404040">
        <tpls c="5">
          <tpl fld="1" item="36"/>
          <tpl fld="6" item="7"/>
          <tpl fld="2" item="0"/>
          <tpl fld="7" item="0"/>
          <tpl hier="51" item="4294967295"/>
        </tpls>
      </m>
      <n v="9255377993.3899994" in="0" bc="00B4F0FF" fc="00008000">
        <tpls c="5">
          <tpl fld="1" item="42"/>
          <tpl fld="6" item="20"/>
          <tpl fld="2" item="1"/>
          <tpl fld="7" item="0"/>
          <tpl hier="51" item="4294967295"/>
        </tpls>
      </n>
      <m in="0" bc="00B4F0FF" fc="00404040">
        <tpls c="4">
          <tpl fld="1" item="6"/>
          <tpl fld="6" item="18"/>
          <tpl fld="2" item="1"/>
          <tpl fld="7" item="0"/>
        </tpls>
      </m>
      <m in="0" bc="00B4F0FF" fc="00404040">
        <tpls c="5">
          <tpl fld="1" item="45"/>
          <tpl fld="6" item="2"/>
          <tpl fld="2" item="0"/>
          <tpl fld="7" item="0"/>
          <tpl hier="51" item="4294967295"/>
        </tpls>
      </m>
      <n v="4.87882602950283E-3" in="1" bc="00B4F0FF" fc="00008000">
        <tpls c="5">
          <tpl fld="1" item="24"/>
          <tpl fld="6" item="5"/>
          <tpl fld="2" item="0"/>
          <tpl fld="7" item="0"/>
          <tpl hier="51" item="4294967295"/>
        </tpls>
      </n>
      <n v="4711314431" in="0" bc="00B4F0FF" fc="00008000">
        <tpls c="5">
          <tpl fld="1" item="3"/>
          <tpl fld="6" item="21"/>
          <tpl fld="2" item="1"/>
          <tpl fld="7" item="0"/>
          <tpl hier="51" item="4294967295"/>
        </tpls>
      </n>
      <n v="1114414795.9000001" in="0" bc="00B4F0FF" fc="00008000">
        <tpls c="5">
          <tpl fld="1" item="33"/>
          <tpl fld="6" item="9"/>
          <tpl fld="2" item="1"/>
          <tpl fld="7" item="0"/>
          <tpl hier="51" item="4294967295"/>
        </tpls>
      </n>
      <m in="0" bc="00B4F0FF" fc="00404040">
        <tpls c="5">
          <tpl fld="1" item="49"/>
          <tpl fld="6" item="14"/>
          <tpl fld="2" item="4"/>
          <tpl fld="7" item="0"/>
          <tpl hier="51" item="4294967295"/>
        </tpls>
      </m>
      <n v="0" in="0" bc="00B4F0FF" fc="00404040">
        <tpls c="5">
          <tpl fld="1" item="45"/>
          <tpl fld="6" item="4"/>
          <tpl fld="2" item="0"/>
          <tpl fld="7" item="0"/>
          <tpl hier="51" item="4294967295"/>
        </tpls>
      </n>
      <n v="1237736" in="0" fc="00008000">
        <tpls c="5">
          <tpl fld="9" item="5"/>
          <tpl fld="6" item="5"/>
          <tpl fld="2" item="0"/>
          <tpl fld="7" item="0"/>
          <tpl hier="51" item="4294967295"/>
        </tpls>
      </n>
      <m in="0" fc="00404040">
        <tpls c="5">
          <tpl fld="9" item="10"/>
          <tpl fld="6" item="7"/>
          <tpl fld="2" item="1"/>
          <tpl fld="7" item="0"/>
          <tpl hier="51" item="4294967295"/>
        </tpls>
      </m>
      <n v="150310408.40000001" in="0" bc="00B4F0FF" fc="00008000">
        <tpls c="5">
          <tpl fld="1" item="33"/>
          <tpl fld="6" item="3"/>
          <tpl fld="2" item="0"/>
          <tpl fld="7" item="0"/>
          <tpl hier="51" item="4294967295"/>
        </tpls>
      </n>
      <n v="0" in="0" bc="00B4F0FF" fc="00404040">
        <tpls c="5">
          <tpl fld="1" item="37"/>
          <tpl fld="6" item="11"/>
          <tpl fld="2" item="0"/>
          <tpl fld="7" item="0"/>
          <tpl hier="51" item="4294967295"/>
        </tpls>
      </n>
      <n v="723335491.77999997" in="0" bc="00B4F0FF" fc="00008000">
        <tpls c="4">
          <tpl fld="1" item="6"/>
          <tpl fld="4" item="181"/>
          <tpl fld="2" item="1"/>
          <tpl fld="7" item="0"/>
        </tpls>
      </n>
      <n v="0" in="0" bc="00B4F0FF" fc="00404040">
        <tpls c="5">
          <tpl fld="1" item="32"/>
          <tpl fld="6" item="21"/>
          <tpl fld="2" item="4"/>
          <tpl fld="7" item="0"/>
          <tpl hier="51" item="4294967295"/>
        </tpls>
      </n>
      <n v="18302813000" in="0" bc="00B4F0FF" fc="00008000">
        <tpls c="5">
          <tpl fld="1" item="4"/>
          <tpl fld="5" item="2"/>
          <tpl fld="2" item="0"/>
          <tpl fld="7" item="0"/>
          <tpl hier="51" item="4294967295"/>
        </tpls>
      </n>
      <n v="202693687" in="0" bc="00B4F0FF" fc="00008000">
        <tpls c="4">
          <tpl fld="1" item="6"/>
          <tpl fld="6" item="20"/>
          <tpl fld="2" item="1"/>
          <tpl fld="7" item="0"/>
        </tpls>
      </n>
      <n v="7562000" in="0" fc="00008000">
        <tpls c="5">
          <tpl fld="20" item="33"/>
          <tpl fld="5" item="1"/>
          <tpl fld="2" item="8"/>
          <tpl fld="7" item="0"/>
          <tpl hier="51" item="4294967295"/>
        </tpls>
      </n>
      <n v="166200941" in="0" bc="00B4F0FF" fc="00008000">
        <tpls c="5">
          <tpl fld="1" item="29"/>
          <tpl fld="6" item="9"/>
          <tpl fld="2" item="0"/>
          <tpl fld="7" item="0"/>
          <tpl hier="51" item="4294967295"/>
        </tpls>
      </n>
      <m in="0" bc="00B4F0FF" fc="00404040">
        <tpls c="5">
          <tpl fld="1" item="37"/>
          <tpl fld="6" item="8"/>
          <tpl fld="2" item="0"/>
          <tpl fld="7" item="0"/>
          <tpl hier="51" item="4294967295"/>
        </tpls>
      </m>
      <n v="111734355.79000001" in="0" fc="00008000">
        <tpls c="5">
          <tpl fld="20" item="10"/>
          <tpl fld="5" item="1"/>
          <tpl fld="2" item="0"/>
          <tpl fld="7" item="0"/>
          <tpl hier="51" item="4294967295"/>
        </tpls>
      </n>
      <n v="3182050437.5" in="0" bc="00B4F0FF" fc="00008000">
        <tpls c="5">
          <tpl fld="1" item="40"/>
          <tpl fld="6" item="16"/>
          <tpl fld="2" item="0"/>
          <tpl fld="7" item="0"/>
          <tpl hier="51" item="4294967295"/>
        </tpls>
      </n>
      <n v="43956500" in="0" fc="00008000">
        <tpls c="5">
          <tpl fld="20" item="22"/>
          <tpl fld="5" item="1"/>
          <tpl fld="2" item="23"/>
          <tpl fld="7" item="0"/>
          <tpl hier="51" item="4294967295"/>
        </tpls>
      </n>
      <n v="426633509" in="0" bc="00B4F0FF" fc="00008000">
        <tpls c="5">
          <tpl fld="1" item="29"/>
          <tpl fld="6" item="6"/>
          <tpl fld="2" item="1"/>
          <tpl fld="7" item="0"/>
          <tpl hier="51" item="4294967295"/>
        </tpls>
      </n>
      <n v="116284875249" in="0" bc="00B4F0FF" fc="00008000">
        <tpls c="5">
          <tpl fld="1" item="16"/>
          <tpl fld="6" item="20"/>
          <tpl fld="2" item="1"/>
          <tpl fld="7" item="0"/>
          <tpl hier="51" item="4294967295"/>
        </tpls>
      </n>
      <n v="3477460562.5" in="0" bc="00B4F0FF" fc="00008000">
        <tpls c="5">
          <tpl fld="1" item="40"/>
          <tpl fld="6" item="16"/>
          <tpl fld="2" item="1"/>
          <tpl fld="7" item="0"/>
          <tpl hier="51" item="4294967295"/>
        </tpls>
      </n>
      <n v="1417601489.8199999" in="0" fc="00008000">
        <tpls c="5">
          <tpl fld="20" item="13"/>
          <tpl fld="5" item="1"/>
          <tpl fld="2" item="22"/>
          <tpl fld="7" item="0"/>
          <tpl hier="51" item="4294967295"/>
        </tpls>
      </n>
      <n v="0" in="0" fc="00404040">
        <tpls c="5">
          <tpl fld="9" item="9"/>
          <tpl fld="6" item="16"/>
          <tpl fld="2" item="0"/>
          <tpl fld="7" item="0"/>
          <tpl hier="51" item="4294967295"/>
        </tpls>
      </n>
      <n v="6608942373.4099998" in="0" bc="00B4F0FF" fc="00008000">
        <tpls c="5">
          <tpl fld="1" item="16"/>
          <tpl fld="6" item="11"/>
          <tpl fld="2" item="0"/>
          <tpl fld="7" item="0"/>
          <tpl hier="51" item="4294967295"/>
        </tpls>
      </n>
      <n v="86055" in="0" bc="00B4F0FF" fc="00008000">
        <tpls c="5">
          <tpl fld="1" item="11"/>
          <tpl fld="5" item="3"/>
          <tpl fld="2" item="1"/>
          <tpl fld="7" item="0"/>
          <tpl hier="51" item="4294967295"/>
        </tpls>
      </n>
      <m in="0" bc="00B4F0FF" fc="00404040">
        <tpls c="5">
          <tpl fld="1" item="45"/>
          <tpl fld="6" item="19"/>
          <tpl fld="2" item="0"/>
          <tpl fld="7" item="0"/>
          <tpl hier="51" item="4294967295"/>
        </tpls>
      </m>
      <n v="11748820" in="0" bc="00B4F0FF" fc="00008000">
        <tpls c="5">
          <tpl fld="1" item="13"/>
          <tpl fld="5" item="3"/>
          <tpl fld="2" item="1"/>
          <tpl fld="7" item="0"/>
          <tpl hier="51" item="4294967295"/>
        </tpls>
      </n>
      <n v="0" in="0" fc="00404040">
        <tpls c="5">
          <tpl fld="9" item="9"/>
          <tpl fld="6" item="6"/>
          <tpl fld="2" item="1"/>
          <tpl fld="7" item="0"/>
          <tpl hier="51" item="4294967295"/>
        </tpls>
      </n>
      <n v="113902000" in="0" bc="00B4F0FF" fc="00008000">
        <tpls c="5">
          <tpl fld="1" item="49"/>
          <tpl fld="6" item="13"/>
          <tpl fld="2" item="4"/>
          <tpl fld="7" item="0"/>
          <tpl hier="51" item="4294967295"/>
        </tpls>
      </n>
      <m in="0" bc="00B4F0FF" fc="00404040">
        <tpls c="5">
          <tpl fld="1" item="34"/>
          <tpl fld="6" item="7"/>
          <tpl fld="2" item="0"/>
          <tpl fld="7" item="0"/>
          <tpl hier="51" item="4294967295"/>
        </tpls>
      </m>
      <n v="0" in="0" bc="00B4F0FF" fc="00404040">
        <tpls c="5">
          <tpl fld="1" item="37"/>
          <tpl fld="6" item="5"/>
          <tpl fld="2" item="0"/>
          <tpl fld="7" item="0"/>
          <tpl hier="51" item="4294967295"/>
        </tpls>
      </n>
      <m in="0" bc="00B4F0FF" fc="00404040">
        <tpls c="5">
          <tpl fld="1" item="29"/>
          <tpl fld="6" item="14"/>
          <tpl fld="2" item="0"/>
          <tpl fld="7" item="0"/>
          <tpl hier="51" item="4294967295"/>
        </tpls>
      </m>
      <n v="6130507" in="0" bc="00B4F0FF" fc="00008000">
        <tpls c="4">
          <tpl fld="1" item="6"/>
          <tpl fld="6" item="15"/>
          <tpl fld="2" item="1"/>
          <tpl fld="7" item="0"/>
        </tpls>
      </n>
      <n v="-11365640" in="0" bc="00B4F0FF" fc="00000080">
        <tpls c="5">
          <tpl fld="1" item="30"/>
          <tpl fld="6" item="16"/>
          <tpl fld="2" item="4"/>
          <tpl fld="7" item="0"/>
          <tpl hier="51" item="4294967295"/>
        </tpls>
      </n>
      <m in="0" fc="00404040">
        <tpls c="5">
          <tpl fld="9" item="5"/>
          <tpl fld="6" item="8"/>
          <tpl fld="2" item="0"/>
          <tpl fld="7" item="0"/>
          <tpl hier="51" item="4294967295"/>
        </tpls>
      </m>
      <n v="4220588" in="0" bc="00B4F0FF" fc="00008000">
        <tpls c="5">
          <tpl fld="1" item="33"/>
          <tpl fld="6" item="12"/>
          <tpl fld="2" item="0"/>
          <tpl fld="7" item="0"/>
          <tpl hier="51" item="4294967295"/>
        </tpls>
      </n>
      <n v="105641466487.37291" in="0" bc="00B4F0FF" fc="00008000">
        <tpls c="5">
          <tpl fld="1" item="34"/>
          <tpl fld="5" item="1"/>
          <tpl fld="2" item="0"/>
          <tpl fld="7" item="0"/>
          <tpl hier="51" item="4294967295"/>
        </tpls>
      </n>
      <n v="87901067.960000008" in="0" bc="00B4F0FF" fc="00008000">
        <tpls c="5">
          <tpl fld="1" item="6"/>
          <tpl fld="5" item="0"/>
          <tpl fld="2" item="1"/>
          <tpl fld="7" item="0"/>
          <tpl hier="51" item="4294967295"/>
        </tpls>
      </n>
      <n v="0" in="0" fc="00404040">
        <tpls c="5">
          <tpl fld="9" item="24"/>
          <tpl fld="5" item="1"/>
          <tpl fld="2" item="22"/>
          <tpl fld="7" item="0"/>
          <tpl hier="51" item="4294967295"/>
        </tpls>
      </n>
      <n v="3.6281118830054782" in="2" bc="00B4F0FF" fc="00008000">
        <tpls c="5">
          <tpl fld="1" item="9"/>
          <tpl fld="6" item="12"/>
          <tpl fld="2" item="0"/>
          <tpl fld="7" item="0"/>
          <tpl hier="51" item="4294967295"/>
        </tpls>
      </n>
      <n v="6813310" in="0" bc="00B4F0FF" fc="00008000">
        <tpls c="5">
          <tpl fld="1" item="6"/>
          <tpl fld="5" item="3"/>
          <tpl fld="2" item="1"/>
          <tpl fld="7" item="0"/>
          <tpl hier="51" item="4294967295"/>
        </tpls>
      </n>
      <n v="0" in="0" bc="00B4F0FF" fc="00404040">
        <tpls c="5">
          <tpl fld="1" item="43"/>
          <tpl fld="6" item="3"/>
          <tpl fld="2" item="1"/>
          <tpl fld="7" item="0"/>
          <tpl hier="51" item="4294967295"/>
        </tpls>
      </n>
      <m in="0" fc="00404040">
        <tpls c="5">
          <tpl fld="9" item="23"/>
          <tpl fld="5" item="1"/>
          <tpl fld="2" item="14"/>
          <tpl fld="7" item="0"/>
          <tpl hier="51" item="4294967295"/>
        </tpls>
      </m>
      <n v="20000" in="0" fc="00008000">
        <tpls c="5">
          <tpl fld="9" item="25"/>
          <tpl fld="5" item="1"/>
          <tpl fld="2" item="8"/>
          <tpl fld="7" item="0"/>
          <tpl hier="51" item="4294967295"/>
        </tpls>
      </n>
      <n v="897000" in="0" bc="00B4F0FF" fc="00008000">
        <tpls c="5">
          <tpl fld="1" item="32"/>
          <tpl fld="6" item="4"/>
          <tpl fld="2" item="4"/>
          <tpl fld="7" item="0"/>
          <tpl hier="51" item="4294967295"/>
        </tpls>
      </n>
      <n v="34813792.859999999" in="0" fc="00008000">
        <tpls c="5">
          <tpl fld="20" item="35"/>
          <tpl fld="5" item="1"/>
          <tpl fld="2" item="22"/>
          <tpl fld="7" item="0"/>
          <tpl hier="51" item="4294967295"/>
        </tpls>
      </n>
      <m in="2" bc="00B4F0FF" fc="00404040">
        <tpls c="5">
          <tpl fld="1" item="9"/>
          <tpl fld="6" item="8"/>
          <tpl fld="2" item="0"/>
          <tpl fld="7" item="0"/>
          <tpl hier="51" item="4294967295"/>
        </tpls>
      </m>
      <n v="2384915278" in="0" bc="00B4F0FF" fc="00008000">
        <tpls c="5">
          <tpl fld="1" item="29"/>
          <tpl fld="6" item="13"/>
          <tpl fld="2" item="1"/>
          <tpl fld="7" item="0"/>
          <tpl hier="51" item="4294967295"/>
        </tpls>
      </n>
      <m in="0" fc="00404040">
        <tpls c="5">
          <tpl fld="9" item="10"/>
          <tpl fld="6" item="19"/>
          <tpl fld="2" item="1"/>
          <tpl fld="7" item="0"/>
          <tpl hier="51" item="4294967295"/>
        </tpls>
      </m>
      <m in="0" bc="00B4F0FF" fc="00404040">
        <tpls c="5">
          <tpl fld="1" item="29"/>
          <tpl fld="6" item="8"/>
          <tpl fld="2" item="1"/>
          <tpl fld="7" item="0"/>
          <tpl hier="51" item="4294967295"/>
        </tpls>
      </m>
      <n v="24000" in="0" bc="00B4F0FF" fc="00008000">
        <tpls c="5">
          <tpl fld="1" item="32"/>
          <tpl fld="6" item="3"/>
          <tpl fld="2" item="4"/>
          <tpl fld="7" item="0"/>
          <tpl hier="51" item="4294967295"/>
        </tpls>
      </n>
      <m in="0" bc="00B4F0FF" fc="00404040">
        <tpls c="5">
          <tpl fld="1" item="49"/>
          <tpl fld="6" item="18"/>
          <tpl fld="2" item="4"/>
          <tpl fld="7" item="0"/>
          <tpl hier="51" item="4294967295"/>
        </tpls>
      </m>
      <n v="0" in="0" fc="00404040">
        <tpls c="5">
          <tpl fld="9" item="9"/>
          <tpl fld="6" item="4"/>
          <tpl fld="2" item="0"/>
          <tpl fld="7" item="0"/>
          <tpl hier="51" item="4294967295"/>
        </tpls>
      </n>
      <n v="3179552" in="0" bc="00B4F0FF" fc="00008000">
        <tpls c="4">
          <tpl fld="1" item="6"/>
          <tpl fld="6" item="1"/>
          <tpl fld="2" item="1"/>
          <tpl fld="7" item="0"/>
        </tpls>
      </n>
      <n v="24008989.375" in="0" bc="00B4F0FF" fc="00008000">
        <tpls c="5">
          <tpl fld="1" item="40"/>
          <tpl fld="6" item="5"/>
          <tpl fld="2" item="0"/>
          <tpl fld="7" item="0"/>
          <tpl hier="51" item="4294967295"/>
        </tpls>
      </n>
      <n v="-1065800" in="0" fc="00000080">
        <tpls c="5">
          <tpl fld="20" item="7"/>
          <tpl fld="5" item="1"/>
          <tpl fld="2" item="5"/>
          <tpl fld="7" item="0"/>
          <tpl hier="51" item="4294967295"/>
        </tpls>
      </n>
      <n v="36211580268.269997" in="0" bc="00B4F0FF" fc="00008000">
        <tpls c="5">
          <tpl fld="1" item="34"/>
          <tpl fld="6" item="20"/>
          <tpl fld="2" item="1"/>
          <tpl fld="7" item="0"/>
          <tpl hier="51" item="4294967295"/>
        </tpls>
      </n>
      <n v="5.6828126195950374E-3" in="1" bc="00B4F0FF" fc="00008000">
        <tpls c="5">
          <tpl fld="1" item="24"/>
          <tpl fld="6" item="11"/>
          <tpl fld="2" item="0"/>
          <tpl fld="7" item="0"/>
          <tpl hier="51" item="4294967295"/>
        </tpls>
      </n>
      <n v="313052444.44999999" in="0" fc="00008000">
        <tpls c="5">
          <tpl fld="20" item="8"/>
          <tpl fld="5" item="1"/>
          <tpl fld="2" item="14"/>
          <tpl fld="7" item="0"/>
          <tpl hier="51" item="4294967295"/>
        </tpls>
      </n>
      <n v="18596000" in="0" bc="00B4F0FF" fc="00008000">
        <tpls c="5">
          <tpl fld="1" item="12"/>
          <tpl fld="5" item="3"/>
          <tpl fld="2" item="0"/>
          <tpl fld="7" item="0"/>
          <tpl hier="51" item="4294967295"/>
        </tpls>
      </n>
      <n v="6813310" in="0" bc="00B4F0FF" fc="00008000">
        <tpls c="4">
          <tpl fld="1" item="6"/>
          <tpl fld="5" item="3"/>
          <tpl fld="2" item="1"/>
          <tpl fld="7" item="0"/>
        </tpls>
      </n>
      <m in="0" bc="00B4F0FF" fc="00404040">
        <tpls c="5">
          <tpl fld="1" item="36"/>
          <tpl fld="6" item="4"/>
          <tpl fld="2" item="1"/>
          <tpl fld="7" item="0"/>
          <tpl hier="51" item="4294967295"/>
        </tpls>
      </m>
      <n v="0" in="0" fc="00404040">
        <tpls c="5">
          <tpl fld="9" item="14"/>
          <tpl fld="6" item="9"/>
          <tpl fld="2" item="0"/>
          <tpl fld="7" item="0"/>
          <tpl hier="51" item="4294967295"/>
        </tpls>
      </n>
      <m in="0" bc="00B4F0FF" fc="00404040">
        <tpls c="5">
          <tpl fld="1" item="40"/>
          <tpl fld="6" item="4"/>
          <tpl fld="2" item="1"/>
          <tpl fld="7" item="0"/>
          <tpl hier="51" item="4294967295"/>
        </tpls>
      </m>
      <n v="1080007500" in="0" bc="00B4F0FF" fc="00008000">
        <tpls c="5">
          <tpl fld="1" item="16"/>
          <tpl fld="6" item="5"/>
          <tpl fld="2" item="0"/>
          <tpl fld="7" item="0"/>
          <tpl hier="51" item="4294967295"/>
        </tpls>
      </n>
      <n v="228900508.97" in="0" fc="00008000">
        <tpls c="5">
          <tpl fld="15" item="5"/>
          <tpl fld="5" item="1"/>
          <tpl fld="2" item="5"/>
          <tpl fld="7" item="0"/>
          <tpl hier="51" item="4294967295"/>
        </tpls>
      </n>
      <n v="821232700.91000009" in="0" bc="00B4F0FF" fc="00008000">
        <tpls c="4">
          <tpl fld="1" item="6"/>
          <tpl fld="3" item="2"/>
          <tpl fld="2" item="1"/>
          <tpl fld="7" item="0"/>
        </tpls>
      </n>
      <m in="2" bc="00B4F0FF" fc="00404040">
        <tpls c="5">
          <tpl fld="1" item="8"/>
          <tpl fld="6" item="14"/>
          <tpl fld="2" item="1"/>
          <tpl fld="7" item="0"/>
          <tpl hier="51" item="4294967295"/>
        </tpls>
      </m>
      <m in="0" fc="00404040">
        <tpls c="5">
          <tpl fld="9" item="14"/>
          <tpl fld="6" item="19"/>
          <tpl fld="2" item="0"/>
          <tpl fld="7" item="0"/>
          <tpl hier="51" item="4294967295"/>
        </tpls>
      </m>
      <n v="72233000" in="0" bc="00B4F0FF" fc="00008000">
        <tpls c="5">
          <tpl fld="1" item="28"/>
          <tpl fld="6" item="20"/>
          <tpl fld="2" item="0"/>
          <tpl fld="7" item="0"/>
          <tpl hier="51" item="4294967295"/>
        </tpls>
      </n>
      <n v="2462574477.9000001" in="0" bc="00B4F0FF" fc="00008000">
        <tpls c="5">
          <tpl fld="1" item="33"/>
          <tpl fld="6" item="16"/>
          <tpl fld="2" item="1"/>
          <tpl fld="7" item="0"/>
          <tpl hier="51" item="4294967295"/>
        </tpls>
      </n>
      <n v="171790215" in="0" bc="00B4F0FF" fc="00008000">
        <tpls c="5">
          <tpl fld="1" item="40"/>
          <tpl fld="6" item="6"/>
          <tpl fld="2" item="1"/>
          <tpl fld="7" item="0"/>
          <tpl hier="51" item="4294967295"/>
        </tpls>
      </n>
      <m in="0" bc="00B4F0FF" fc="00404040">
        <tpls c="5">
          <tpl fld="1" item="20"/>
          <tpl fld="6" item="18"/>
          <tpl fld="2" item="0"/>
          <tpl fld="7" item="0"/>
          <tpl hier="51" item="4294967295"/>
        </tpls>
      </m>
      <m in="0" fc="00404040">
        <tpls c="5">
          <tpl fld="9" item="23"/>
          <tpl fld="5" item="1"/>
          <tpl fld="2" item="5"/>
          <tpl fld="7" item="0"/>
          <tpl hier="51" item="4294967295"/>
        </tpls>
      </m>
      <n v="0" in="0" fc="00404040">
        <tpls c="5">
          <tpl fld="9" item="14"/>
          <tpl fld="6" item="4"/>
          <tpl fld="2" item="0"/>
          <tpl fld="7" item="0"/>
          <tpl hier="51" item="4294967295"/>
        </tpls>
      </n>
      <n v="3976571836.3850002" in="0" fc="00008000">
        <tpls c="5">
          <tpl fld="9" item="5"/>
          <tpl fld="5" item="1"/>
          <tpl fld="2" item="0"/>
          <tpl fld="7" item="0"/>
          <tpl hier="51" item="4294967295"/>
        </tpls>
      </n>
      <m in="0" bc="00B4F0FF" fc="00404040">
        <tpls c="4">
          <tpl fld="1" item="6"/>
          <tpl fld="6" item="7"/>
          <tpl fld="2" item="1"/>
          <tpl fld="7" item="0"/>
        </tpls>
      </m>
      <n v="9672008" in="0" bc="00B4F0FF" fc="00008000">
        <tpls c="4">
          <tpl fld="1" item="6"/>
          <tpl fld="4" item="180"/>
          <tpl fld="2" item="1"/>
          <tpl fld="7" item="0"/>
        </tpls>
      </n>
      <n v="32187600" in="0" fc="00008000">
        <tpls c="5">
          <tpl fld="20" item="4"/>
          <tpl fld="5" item="1"/>
          <tpl fld="2" item="14"/>
          <tpl fld="7" item="0"/>
          <tpl hier="51" item="4294967295"/>
        </tpls>
      </n>
      <m in="0" fc="00404040">
        <tpls c="5">
          <tpl fld="9" item="9"/>
          <tpl fld="6" item="2"/>
          <tpl fld="2" item="0"/>
          <tpl fld="7" item="0"/>
          <tpl hier="51" item="4294967295"/>
        </tpls>
      </m>
      <m in="2" bc="00B4F0FF" fc="00404040">
        <tpls c="5">
          <tpl fld="1" item="8"/>
          <tpl fld="6" item="19"/>
          <tpl fld="2" item="0"/>
          <tpl fld="7" item="0"/>
          <tpl hier="51" item="4294967295"/>
        </tpls>
      </m>
      <m in="0" bc="00B4F0FF" fc="00404040">
        <tpls c="5">
          <tpl fld="1" item="32"/>
          <tpl fld="6" item="19"/>
          <tpl fld="2" item="4"/>
          <tpl fld="7" item="0"/>
          <tpl hier="51" item="4294967295"/>
        </tpls>
      </m>
      <n v="0.63064730527839008" in="0" bc="00B4F0FF" fc="00008000">
        <tpls c="5">
          <tpl fld="1" item="7"/>
          <tpl fld="6" item="6"/>
          <tpl fld="2" item="0"/>
          <tpl fld="7" item="0"/>
          <tpl hier="51" item="4294967295"/>
        </tpls>
      </n>
      <n v="0" in="0" fc="00404040">
        <tpls c="5">
          <tpl fld="9" item="9"/>
          <tpl fld="6" item="11"/>
          <tpl fld="2" item="0"/>
          <tpl fld="7" item="0"/>
          <tpl hier="51" item="4294967295"/>
        </tpls>
      </n>
      <n v="614630974.89999998" in="0" bc="00B4F0FF" fc="00008000">
        <tpls c="5">
          <tpl fld="1" item="34"/>
          <tpl fld="6" item="5"/>
          <tpl fld="2" item="1"/>
          <tpl fld="7" item="0"/>
          <tpl hier="51" item="4294967295"/>
        </tpls>
      </n>
      <n v="98810687.5" in="0" bc="00B4F0FF" fc="00008000">
        <tpls c="5">
          <tpl fld="1" item="40"/>
          <tpl fld="6" item="3"/>
          <tpl fld="2" item="0"/>
          <tpl fld="7" item="0"/>
          <tpl hier="51" item="4294967295"/>
        </tpls>
      </n>
      <n v="5248245070.8100004" in="0" bc="00B4F0FF" fc="00008000">
        <tpls c="5">
          <tpl fld="1" item="29"/>
          <tpl fld="6" item="16"/>
          <tpl fld="2" item="0"/>
          <tpl fld="7" item="0"/>
          <tpl hier="51" item="4294967295"/>
        </tpls>
      </n>
      <m in="0" bc="00B4F0FF" fc="00404040">
        <tpls c="5">
          <tpl fld="1" item="37"/>
          <tpl fld="6" item="7"/>
          <tpl fld="2" item="1"/>
          <tpl fld="7" item="0"/>
          <tpl hier="51" item="4294967295"/>
        </tpls>
      </m>
      <m in="0" bc="00B4F0FF" fc="00404040">
        <tpls c="5">
          <tpl fld="1" item="36"/>
          <tpl fld="6" item="2"/>
          <tpl fld="2" item="1"/>
          <tpl fld="7" item="0"/>
          <tpl hier="51" item="4294967295"/>
        </tpls>
      </m>
      <n v="0.14721203716644063" in="2" bc="00B4F0FF" fc="00008000">
        <tpls c="5">
          <tpl fld="1" item="9"/>
          <tpl fld="6" item="20"/>
          <tpl fld="2" item="0"/>
          <tpl fld="7" item="0"/>
          <tpl hier="51" item="4294967295"/>
        </tpls>
      </n>
      <n v="0" in="0" bc="00B4F0FF" fc="00404040">
        <tpls c="5">
          <tpl fld="1" item="30"/>
          <tpl fld="6" item="12"/>
          <tpl fld="2" item="4"/>
          <tpl fld="7" item="0"/>
          <tpl hier="51" item="4294967295"/>
        </tpls>
      </n>
      <m in="0" bc="00B4F0FF" fc="00404040">
        <tpls c="5">
          <tpl fld="1" item="40"/>
          <tpl fld="6" item="8"/>
          <tpl fld="2" item="0"/>
          <tpl fld="7" item="0"/>
          <tpl hier="51" item="4294967295"/>
        </tpls>
      </m>
      <n v="8599000" in="0" bc="00B4F0FF" fc="00008000">
        <tpls c="5">
          <tpl fld="1" item="1"/>
          <tpl fld="6" item="22"/>
          <tpl fld="2" item="4"/>
          <tpl fld="7" item="0"/>
          <tpl hier="51" item="4294967295"/>
        </tpls>
      </n>
      <n v="29214000" in="0" bc="00B4F0FF" fc="00008000">
        <tpls c="5">
          <tpl fld="1" item="1"/>
          <tpl fld="6" item="21"/>
          <tpl fld="2" item="4"/>
          <tpl fld="7" item="0"/>
          <tpl hier="51" item="4294967295"/>
        </tpls>
      </n>
      <n v="605700057.42499995" in="0" bc="00B4F0FF" fc="00008000">
        <tpls c="5">
          <tpl fld="1" item="17"/>
          <tpl fld="6" item="5"/>
          <tpl fld="2" item="0"/>
          <tpl fld="7" item="0"/>
          <tpl hier="51" item="4294967295"/>
        </tpls>
      </n>
      <m in="0" bc="00B4F0FF" fc="00404040">
        <tpls c="5">
          <tpl fld="1" item="43"/>
          <tpl fld="6" item="19"/>
          <tpl fld="2" item="0"/>
          <tpl fld="7" item="0"/>
          <tpl hier="51" item="4294967295"/>
        </tpls>
      </m>
      <n v="0" in="0" fc="00404040">
        <tpls c="5">
          <tpl fld="9" item="10"/>
          <tpl fld="6" item="16"/>
          <tpl fld="2" item="0"/>
          <tpl fld="7" item="0"/>
          <tpl hier="51" item="4294967295"/>
        </tpls>
      </n>
      <n v="28155000" in="0" bc="00B4F0FF" fc="00008000">
        <tpls c="5">
          <tpl fld="1" item="32"/>
          <tpl fld="6" item="22"/>
          <tpl fld="2" item="4"/>
          <tpl fld="7" item="0"/>
          <tpl hier="51" item="4294967295"/>
        </tpls>
      </n>
      <n v="10441899592.875" in="0" bc="00B4F0FF" fc="00008000">
        <tpls c="5">
          <tpl fld="1" item="40"/>
          <tpl fld="5" item="1"/>
          <tpl fld="2" item="0"/>
          <tpl fld="7" item="0"/>
          <tpl hier="51" item="4294967295"/>
        </tpls>
      </n>
      <n v="0" in="0" fc="00404040">
        <tpls c="5">
          <tpl fld="9" item="10"/>
          <tpl fld="6" item="5"/>
          <tpl fld="2" item="0"/>
          <tpl fld="7" item="0"/>
          <tpl hier="51" item="4294967295"/>
        </tpls>
      </n>
      <n v="0" in="0" bc="00B4F0FF" fc="00404040">
        <tpls c="5">
          <tpl fld="1" item="45"/>
          <tpl fld="6" item="6"/>
          <tpl fld="2" item="0"/>
          <tpl fld="7" item="0"/>
          <tpl hier="51" item="4294967295"/>
        </tpls>
      </n>
      <n v="-8614810" in="0" fc="00000080">
        <tpls c="5">
          <tpl fld="9" item="20"/>
          <tpl fld="5" item="1"/>
          <tpl fld="2" item="22"/>
          <tpl fld="7" item="0"/>
          <tpl hier="51" item="4294967295"/>
        </tpls>
      </n>
      <m in="0" fc="00404040">
        <tpls c="5">
          <tpl fld="9" item="23"/>
          <tpl fld="5" item="1"/>
          <tpl fld="2" item="23"/>
          <tpl fld="7" item="0"/>
          <tpl hier="51" item="4294967295"/>
        </tpls>
      </m>
      <n v="0" in="0" bc="00B4F0FF" fc="00404040">
        <tpls c="5">
          <tpl fld="1" item="45"/>
          <tpl fld="6" item="3"/>
          <tpl fld="2" item="1"/>
          <tpl fld="7" item="0"/>
          <tpl hier="51" item="4294967295"/>
        </tpls>
      </n>
      <n v="19426999" in="0" bc="00B4F0FF" fc="00008000">
        <tpls c="5">
          <tpl fld="1" item="29"/>
          <tpl fld="6" item="12"/>
          <tpl fld="2" item="0"/>
          <tpl fld="7" item="0"/>
          <tpl hier="51" item="4294967295"/>
        </tpls>
      </n>
      <n v="0" in="0" bc="00B4F0FF" fc="00404040">
        <tpls c="5">
          <tpl fld="1" item="31"/>
          <tpl fld="6" item="3"/>
          <tpl fld="2" item="4"/>
          <tpl fld="7" item="0"/>
          <tpl hier="51" item="4294967295"/>
        </tpls>
      </n>
      <m in="0" bc="00B4F0FF" fc="00404040">
        <tpls c="5">
          <tpl fld="1" item="28"/>
          <tpl fld="6" item="8"/>
          <tpl fld="2" item="1"/>
          <tpl fld="7" item="0"/>
          <tpl hier="51" item="4294967295"/>
        </tpls>
      </m>
      <m in="0" bc="00B4F0FF" fc="00404040">
        <tpls c="5">
          <tpl fld="1" item="37"/>
          <tpl fld="6" item="14"/>
          <tpl fld="2" item="1"/>
          <tpl fld="7" item="0"/>
          <tpl hier="51" item="4294967295"/>
        </tpls>
      </m>
      <n v="3697985.2" in="0" fc="00008000">
        <tpls c="5">
          <tpl fld="9" item="4"/>
          <tpl fld="5" item="1"/>
          <tpl fld="2" item="22"/>
          <tpl fld="7" item="0"/>
          <tpl hier="51" item="4294967295"/>
        </tpls>
      </n>
      <m in="2" bc="00B4F0FF" fc="00404040">
        <tpls c="5">
          <tpl fld="1" item="15"/>
          <tpl fld="6" item="7"/>
          <tpl fld="2" item="1"/>
          <tpl fld="7" item="0"/>
          <tpl hier="51" item="4294967295"/>
        </tpls>
      </m>
      <n v="180024244" in="0" bc="00B4F0FF" fc="00008000">
        <tpls c="5">
          <tpl fld="1" item="29"/>
          <tpl fld="6" item="9"/>
          <tpl fld="2" item="1"/>
          <tpl fld="7" item="0"/>
          <tpl hier="51" item="4294967295"/>
        </tpls>
      </n>
      <n v="0" in="0" bc="00B4F0FF" fc="00404040">
        <tpls c="5">
          <tpl fld="1" item="36"/>
          <tpl fld="6" item="20"/>
          <tpl fld="2" item="1"/>
          <tpl fld="7" item="0"/>
          <tpl hier="51" item="4294967295"/>
        </tpls>
      </n>
      <n v="1403327" in="0" bc="00B4F0FF" fc="00008000">
        <tpls c="5">
          <tpl fld="1" item="19"/>
          <tpl fld="6" item="21"/>
          <tpl fld="2" item="1"/>
          <tpl fld="7" item="0"/>
          <tpl hier="51" item="4294967295"/>
        </tpls>
      </n>
      <n v="10406835411.125" in="0" bc="00B4F0FF" fc="00008000">
        <tpls c="5">
          <tpl fld="1" item="40"/>
          <tpl fld="5" item="1"/>
          <tpl fld="2" item="1"/>
          <tpl fld="7" item="0"/>
          <tpl hier="51" item="4294967295"/>
        </tpls>
      </n>
      <n v="0.58957765581402977" in="2" bc="00B4F0FF" fc="00008000">
        <tpls c="5">
          <tpl fld="1" item="15"/>
          <tpl fld="5" item="3"/>
          <tpl fld="2" item="1"/>
          <tpl fld="7" item="0"/>
          <tpl hier="51" item="4294967295"/>
        </tpls>
      </n>
      <n v="54908000" in="0" bc="00B4F0FF" fc="00008000">
        <tpls c="5">
          <tpl fld="1" item="2"/>
          <tpl fld="6" item="3"/>
          <tpl fld="2" item="4"/>
          <tpl fld="7" item="0"/>
          <tpl hier="51" item="4294967295"/>
        </tpls>
      </n>
      <n v="4228641625" in="0" bc="00B4F0FF" fc="00008000">
        <tpls c="5">
          <tpl fld="1" item="40"/>
          <tpl fld="6" item="20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3"/>
          <tpl fld="2" item="1"/>
          <tpl fld="7" item="0"/>
          <tpl hier="51" item="4294967295"/>
        </tpls>
      </n>
      <n v="-369735428.60000002" in="0" fc="00000080">
        <tpls c="5">
          <tpl fld="9" item="23"/>
          <tpl fld="5" item="1"/>
          <tpl fld="2" item="0"/>
          <tpl fld="7" item="0"/>
          <tpl hier="51" item="4294967295"/>
        </tpls>
      </n>
      <n v="7.4787873503435326E-2" in="1" bc="00B4F0FF" fc="00008000">
        <tpls c="5">
          <tpl fld="1" item="21"/>
          <tpl fld="6" item="16"/>
          <tpl fld="2" item="0"/>
          <tpl fld="7" item="0"/>
          <tpl hier="51" item="4294967295"/>
        </tpls>
      </n>
      <n v="0" in="0" fc="00404040">
        <tpls c="5">
          <tpl fld="9" item="9"/>
          <tpl fld="6" item="13"/>
          <tpl fld="2" item="0"/>
          <tpl fld="7" item="0"/>
          <tpl hier="51" item="4294967295"/>
        </tpls>
      </n>
      <m in="0" bc="00B4F0FF" fc="00404040">
        <tpls c="5">
          <tpl fld="1" item="36"/>
          <tpl fld="6" item="2"/>
          <tpl fld="2" item="0"/>
          <tpl fld="7" item="0"/>
          <tpl hier="51" item="4294967295"/>
        </tpls>
      </m>
      <n v="0" in="0" fc="00404040">
        <tpls c="5">
          <tpl fld="9" item="9"/>
          <tpl fld="6" item="11"/>
          <tpl fld="2" item="1"/>
          <tpl fld="7" item="0"/>
          <tpl hier="51" item="4294967295"/>
        </tpls>
      </n>
      <n v="125667072.11" in="0" fc="00008000">
        <tpls c="5">
          <tpl fld="20" item="11"/>
          <tpl fld="5" item="1"/>
          <tpl fld="2" item="22"/>
          <tpl fld="7" item="0"/>
          <tpl hier="51" item="4294967295"/>
        </tpls>
      </n>
      <n v="60534000" in="0" fc="00008000">
        <tpls c="5">
          <tpl fld="9" item="18"/>
          <tpl fld="5" item="1"/>
          <tpl fld="2" item="8"/>
          <tpl fld="7" item="0"/>
          <tpl hier="51" item="4294967295"/>
        </tpls>
      </n>
      <n v="0" in="0" fc="00404040">
        <tpls c="5">
          <tpl fld="9" item="9"/>
          <tpl fld="6" item="3"/>
          <tpl fld="2" item="1"/>
          <tpl fld="7" item="0"/>
          <tpl hier="51" item="4294967295"/>
        </tpls>
      </n>
      <m in="0" bc="00B4F0FF" fc="00404040">
        <tpls c="5">
          <tpl fld="1" item="2"/>
          <tpl fld="6" item="19"/>
          <tpl fld="2" item="4"/>
          <tpl fld="7" item="0"/>
          <tpl hier="51" item="4294967295"/>
        </tpls>
      </m>
      <m in="0" bc="00B4F0FF" fc="00404040">
        <tpls c="5">
          <tpl fld="1" item="20"/>
          <tpl fld="6" item="8"/>
          <tpl fld="2" item="0"/>
          <tpl fld="7" item="0"/>
          <tpl hier="51" item="4294967295"/>
        </tpls>
      </m>
      <m in="0" bc="00B4F0FF" fc="00404040">
        <tpls c="5">
          <tpl fld="1" item="42"/>
          <tpl fld="6" item="7"/>
          <tpl fld="2" item="0"/>
          <tpl fld="7" item="0"/>
          <tpl hier="51" item="4294967295"/>
        </tpls>
      </m>
      <n v="21265865735.239998" in="0" bc="00B4F0FF" fc="00008000">
        <tpls c="5">
          <tpl fld="1" item="29"/>
          <tpl fld="5" item="1"/>
          <tpl fld="2" item="1"/>
          <tpl fld="7" item="0"/>
          <tpl hier="51" item="4294967295"/>
        </tpls>
      </n>
      <m in="0" bc="00B4F0FF" fc="00404040">
        <tpls c="5">
          <tpl fld="1" item="34"/>
          <tpl fld="6" item="14"/>
          <tpl fld="2" item="1"/>
          <tpl fld="7" item="0"/>
          <tpl hier="51" item="4294967295"/>
        </tpls>
      </m>
      <n v="103662600" in="0" fc="00008000">
        <tpls c="5">
          <tpl fld="9" item="18"/>
          <tpl fld="5" item="1"/>
          <tpl fld="2" item="23"/>
          <tpl fld="7" item="0"/>
          <tpl hier="51" item="4294967295"/>
        </tpls>
      </n>
      <n v="4525615.4000000004" in="0" fc="00008000">
        <tpls c="5">
          <tpl fld="9" item="4"/>
          <tpl fld="5" item="1"/>
          <tpl fld="2" item="0"/>
          <tpl fld="7" item="0"/>
          <tpl hier="51" item="4294967295"/>
        </tpls>
      </n>
      <n v="123012291.84999999" in="0" bc="00B4F0FF" fc="00008000">
        <tpls c="5">
          <tpl fld="1" item="52"/>
          <tpl fld="5" item="1"/>
          <tpl fld="2" item="1"/>
          <tpl fld="7" item="0"/>
          <tpl hier="51" item="4294967295"/>
        </tpls>
      </n>
      <m in="0" bc="00B4F0FF" fc="00404040">
        <tpls c="5">
          <tpl fld="1" item="32"/>
          <tpl fld="6" item="2"/>
          <tpl fld="2" item="4"/>
          <tpl fld="7" item="0"/>
          <tpl hier="51" item="4294967295"/>
        </tpls>
      </m>
      <n v="36651227" in="0" bc="00B4F0FF" fc="00008000">
        <tpls c="5">
          <tpl fld="1" item="29"/>
          <tpl fld="6" item="3"/>
          <tpl fld="2" item="0"/>
          <tpl fld="7" item="0"/>
          <tpl hier="51" item="4294967295"/>
        </tpls>
      </n>
      <n v="557400338.84000003" in="0" fc="00008000">
        <tpls c="5">
          <tpl fld="20" item="32"/>
          <tpl fld="5" item="1"/>
          <tpl fld="2" item="23"/>
          <tpl fld="7" item="0"/>
          <tpl hier="51" item="4294967295"/>
        </tpls>
      </n>
      <n v="0" in="0" fc="00404040">
        <tpls c="5">
          <tpl fld="9" item="5"/>
          <tpl fld="6" item="12"/>
          <tpl fld="2" item="1"/>
          <tpl fld="7" item="0"/>
          <tpl hier="51" item="4294967295"/>
        </tpls>
      </n>
      <n v="0.13812058295703564" in="2" bc="00B4F0FF" fc="00008000">
        <tpls c="5">
          <tpl fld="1" item="15"/>
          <tpl fld="6" item="11"/>
          <tpl fld="2" item="0"/>
          <tpl fld="7" item="0"/>
          <tpl hier="51" item="4294967295"/>
        </tpls>
      </n>
      <n v="538137600" in="0" bc="00B4F0FF" fc="00008000">
        <tpls c="5">
          <tpl fld="1" item="10"/>
          <tpl fld="6" item="16"/>
          <tpl fld="2" item="4"/>
          <tpl fld="7" item="0"/>
          <tpl hier="51" item="4294967295"/>
        </tpls>
      </n>
      <n v="2474961835" in="0" bc="00B4F0FF" fc="00008000">
        <tpls c="5">
          <tpl fld="1" item="20"/>
          <tpl fld="6" item="13"/>
          <tpl fld="2" item="0"/>
          <tpl fld="7" item="0"/>
          <tpl hier="51" item="4294967295"/>
        </tpls>
      </n>
      <m in="0" fc="00404040">
        <tpls c="5">
          <tpl fld="9" item="5"/>
          <tpl fld="6" item="14"/>
          <tpl fld="2" item="0"/>
          <tpl fld="7" item="0"/>
          <tpl hier="51" item="4294967295"/>
        </tpls>
      </m>
      <n v="94087000" in="0" bc="00B4F0FF" fc="00008000">
        <tpls c="5">
          <tpl fld="1" item="13"/>
          <tpl fld="5" item="0"/>
          <tpl fld="2" item="0"/>
          <tpl fld="7" item="0"/>
          <tpl hier="51" item="4294967295"/>
        </tpls>
      </n>
      <m in="0" bc="00B4F0FF" fc="00404040">
        <tpls c="5">
          <tpl fld="1" item="45"/>
          <tpl fld="6" item="8"/>
          <tpl fld="2" item="0"/>
          <tpl fld="7" item="0"/>
          <tpl hier="51" item="4294967295"/>
        </tpls>
      </m>
      <m in="0" bc="00B4F0FF" fc="00404040">
        <tpls c="5">
          <tpl fld="1" item="40"/>
          <tpl fld="6" item="7"/>
          <tpl fld="2" item="1"/>
          <tpl fld="7" item="0"/>
          <tpl hier="51" item="4294967295"/>
        </tpls>
      </m>
      <n v="0" in="0" fc="00404040">
        <tpls c="5">
          <tpl fld="9" item="9"/>
          <tpl fld="6" item="12"/>
          <tpl fld="2" item="1"/>
          <tpl fld="7" item="0"/>
          <tpl hier="51" item="4294967295"/>
        </tpls>
      </n>
      <n v="0" in="0" bc="00B4F0FF" fc="00404040">
        <tpls c="5">
          <tpl fld="1" item="45"/>
          <tpl fld="6" item="13"/>
          <tpl fld="2" item="0"/>
          <tpl fld="7" item="0"/>
          <tpl hier="51" item="4294967295"/>
        </tpls>
      </n>
      <n v="150310408.40000001" in="0" bc="00B4F0FF" fc="00008000">
        <tpls c="5">
          <tpl fld="1" item="34"/>
          <tpl fld="6" item="3"/>
          <tpl fld="2" item="0"/>
          <tpl fld="7" item="0"/>
          <tpl hier="51" item="4294967295"/>
        </tpls>
      </n>
      <n v="6.1968037988218991E-3" in="1" bc="00B4F0FF" fc="00008000">
        <tpls c="5">
          <tpl fld="1" item="24"/>
          <tpl fld="6" item="13"/>
          <tpl fld="2" item="0"/>
          <tpl fld="7" item="0"/>
          <tpl hier="51" item="4294967295"/>
        </tpls>
      </n>
      <n v="0" in="0" bc="00B4F0FF" fc="00404040">
        <tpls c="5">
          <tpl fld="1" item="37"/>
          <tpl fld="6" item="5"/>
          <tpl fld="2" item="1"/>
          <tpl fld="7" item="0"/>
          <tpl hier="51" item="4294967295"/>
        </tpls>
      </n>
      <m in="0" bc="00B4F0FF" fc="00404040">
        <tpls c="5">
          <tpl fld="1" item="12"/>
          <tpl fld="6" item="18"/>
          <tpl fld="2" item="0"/>
          <tpl fld="7" item="0"/>
          <tpl hier="51" item="4294967295"/>
        </tpls>
      </m>
      <n v="5.2497483831251352E-3" in="1" bc="00B4F0FF" fc="00008000">
        <tpls c="5">
          <tpl fld="1" item="24"/>
          <tpl fld="6" item="16"/>
          <tpl fld="2" item="0"/>
          <tpl fld="7" item="0"/>
          <tpl hier="51" item="4294967295"/>
        </tpls>
      </n>
      <n v="-688300" in="0" fc="00000080">
        <tpls c="5">
          <tpl fld="9" item="25"/>
          <tpl fld="5" item="1"/>
          <tpl fld="2" item="5"/>
          <tpl fld="7" item="0"/>
          <tpl hier="51" item="4294967295"/>
        </tpls>
      </n>
      <n v="485816271.87" in="0" bc="00B4F0FF" fc="00008000">
        <tpls c="5">
          <tpl fld="1" item="29"/>
          <tpl fld="6" item="11"/>
          <tpl fld="2" item="1"/>
          <tpl fld="7" item="0"/>
          <tpl hier="51" item="4294967295"/>
        </tpls>
      </n>
      <m in="0" bc="00B4F0FF" fc="00404040">
        <tpls c="5">
          <tpl fld="1" item="33"/>
          <tpl fld="6" item="8"/>
          <tpl fld="2" item="0"/>
          <tpl fld="7" item="0"/>
          <tpl hier="51" item="4294967295"/>
        </tpls>
      </m>
      <n v="49951756053" in="0" bc="00B4F0FF" fc="00008000">
        <tpls c="5">
          <tpl fld="1" item="53"/>
          <tpl fld="5" item="1"/>
          <tpl fld="2" item="1"/>
          <tpl fld="7" item="0"/>
          <tpl hier="51" item="4294967295"/>
        </tpls>
      </n>
      <n v="0" in="0" fc="00404040">
        <tpls c="5">
          <tpl fld="9" item="10"/>
          <tpl fld="6" item="9"/>
          <tpl fld="2" item="0"/>
          <tpl fld="7" item="0"/>
          <tpl hier="51" item="4294967295"/>
        </tpls>
      </n>
      <n v="0" in="0" bc="00B4F0FF" fc="00404040">
        <tpls c="5">
          <tpl fld="1" item="37"/>
          <tpl fld="6" item="12"/>
          <tpl fld="2" item="0"/>
          <tpl fld="7" item="0"/>
          <tpl hier="51" item="4294967295"/>
        </tpls>
      </n>
      <n v="948170500" in="0" fc="00008000">
        <tpls c="5">
          <tpl fld="20" item="0"/>
          <tpl fld="5" item="1"/>
          <tpl fld="2" item="5"/>
          <tpl fld="7" item="0"/>
          <tpl hier="51" item="4294967295"/>
        </tpls>
      </n>
      <n v="633522882.54999995" in="0" fc="00008000">
        <tpls c="5">
          <tpl fld="20" item="3"/>
          <tpl fld="5" item="1"/>
          <tpl fld="2" item="1"/>
          <tpl fld="7" item="0"/>
          <tpl hier="51" item="4294967295"/>
        </tpls>
      </n>
      <n v="4528701" in="0" fc="00008000">
        <tpls c="5">
          <tpl fld="9" item="5"/>
          <tpl fld="6" item="6"/>
          <tpl fld="2" item="1"/>
          <tpl fld="7" item="0"/>
          <tpl hier="51" item="4294967295"/>
        </tpls>
      </n>
      <n v="10608739.57" in="0" fc="00008000">
        <tpls c="5">
          <tpl fld="9" item="10"/>
          <tpl fld="5" item="1"/>
          <tpl fld="2" item="1"/>
          <tpl fld="7" item="0"/>
          <tpl hier="51" item="4294967295"/>
        </tpls>
      </n>
      <n v="1195649" in="0" bc="00B4F0FF" fc="00008000">
        <tpls c="4">
          <tpl fld="1" item="6"/>
          <tpl fld="6" item="12"/>
          <tpl fld="2" item="1"/>
          <tpl fld="7" item="0"/>
        </tpls>
      </n>
      <m in="2" bc="00B4F0FF" fc="00404040">
        <tpls c="5">
          <tpl fld="1" item="9"/>
          <tpl fld="6" item="14"/>
          <tpl fld="2" item="1"/>
          <tpl fld="7" item="0"/>
          <tpl hier="51" item="4294967295"/>
        </tpls>
      </m>
      <m in="0" bc="00B4F0FF" fc="00404040">
        <tpls c="5">
          <tpl fld="1" item="20"/>
          <tpl fld="6" item="19"/>
          <tpl fld="2" item="0"/>
          <tpl fld="7" item="0"/>
          <tpl hier="51" item="4294967295"/>
        </tpls>
      </m>
      <n v="15948543.91" in="0" fc="00008000">
        <tpls c="5">
          <tpl fld="20" item="6"/>
          <tpl fld="5" item="1"/>
          <tpl fld="2" item="22"/>
          <tpl fld="7" item="0"/>
          <tpl hier="51" item="4294967295"/>
        </tpls>
      </n>
      <m in="0" fc="00404040">
        <tpls c="5">
          <tpl fld="9" item="9"/>
          <tpl fld="6" item="19"/>
          <tpl fld="2" item="1"/>
          <tpl fld="7" item="0"/>
          <tpl hier="51" item="4294967295"/>
        </tpls>
      </m>
      <n v="108355772.49000001" in="0" fc="00008000">
        <tpls c="5">
          <tpl fld="20" item="27"/>
          <tpl fld="5" item="1"/>
          <tpl fld="2" item="1"/>
          <tpl fld="7" item="0"/>
          <tpl hier="51" item="4294967295"/>
        </tpls>
      </n>
      <n v="3135545" in="0" bc="00B4F0FF" fc="00008000">
        <tpls c="5">
          <tpl fld="1" item="40"/>
          <tpl fld="6" item="12"/>
          <tpl fld="2" item="1"/>
          <tpl fld="7" item="0"/>
          <tpl hier="51" item="4294967295"/>
        </tpls>
      </n>
      <n v="911278866.51999998" in="0" bc="00B4F0FF" fc="00008000">
        <tpls c="5">
          <tpl fld="1" item="28"/>
          <tpl fld="5" item="1"/>
          <tpl fld="2" item="1"/>
          <tpl fld="7" item="0"/>
          <tpl hier="51" item="4294967295"/>
        </tpls>
      </n>
      <m in="0" bc="00B4F0FF" fc="00404040">
        <tpls c="5">
          <tpl fld="1" item="29"/>
          <tpl fld="6" item="7"/>
          <tpl fld="2" item="0"/>
          <tpl fld="7" item="0"/>
          <tpl hier="51" item="4294967295"/>
        </tpls>
      </m>
      <n v="74038999" in="0" bc="00B4F0FF" fc="00008000">
        <tpls c="5">
          <tpl fld="1" item="18"/>
          <tpl fld="5" item="0"/>
          <tpl fld="2" item="0"/>
          <tpl fld="7" item="0"/>
          <tpl hier="51" item="4294967295"/>
        </tpls>
      </n>
      <n v="0" in="0" fc="00404040">
        <tpls c="5">
          <tpl fld="9" item="10"/>
          <tpl fld="6" item="11"/>
          <tpl fld="2" item="0"/>
          <tpl fld="7" item="0"/>
          <tpl hier="51" item="4294967295"/>
        </tpls>
      </n>
      <n v="88225201.129999995" in="0" bc="00B4F0FF" fc="00008000">
        <tpls c="4">
          <tpl fld="1" item="6"/>
          <tpl fld="4" item="182"/>
          <tpl fld="2" item="1"/>
          <tpl fld="7" item="0"/>
        </tpls>
      </n>
      <n v="0" in="0" bc="00B4F0FF" fc="00404040">
        <tpls c="5">
          <tpl fld="1" item="49"/>
          <tpl fld="6" item="5"/>
          <tpl fld="2" item="4"/>
          <tpl fld="7" item="0"/>
          <tpl hier="51" item="4294967295"/>
        </tpls>
      </n>
      <n v="28115500" in="0" fc="00008000">
        <tpls c="5">
          <tpl fld="20" item="1"/>
          <tpl fld="6" item="11"/>
          <tpl fld="2" item="5"/>
          <tpl fld="7" item="0"/>
          <tpl hier="51" item="4294967295"/>
        </tpls>
      </n>
      <n v="902392334.01999998" in="0" fc="00008000">
        <tpls c="5">
          <tpl fld="20" item="20"/>
          <tpl fld="5" item="1"/>
          <tpl fld="2" item="8"/>
          <tpl fld="7" item="0"/>
          <tpl hier="51" item="4294967295"/>
        </tpls>
      </n>
      <m in="0" bc="00B4F0FF" fc="00404040">
        <tpls c="5">
          <tpl fld="1" item="40"/>
          <tpl fld="6" item="19"/>
          <tpl fld="2" item="1"/>
          <tpl fld="7" item="0"/>
          <tpl hier="51" item="4294967295"/>
        </tpls>
      </m>
      <m in="0" bc="00B4F0FF" fc="00404040">
        <tpls c="5">
          <tpl fld="1" item="42"/>
          <tpl fld="6" item="7"/>
          <tpl fld="2" item="1"/>
          <tpl fld="7" item="0"/>
          <tpl hier="51" item="4294967295"/>
        </tpls>
      </m>
      <n v="798282700" in="0" fc="00008000">
        <tpls c="5">
          <tpl fld="20" item="0"/>
          <tpl fld="6" item="16"/>
          <tpl fld="2" item="5"/>
          <tpl fld="7" item="0"/>
          <tpl hier="51" item="4294967295"/>
        </tpls>
      </n>
      <n v="0" in="0" fc="00404040">
        <tpls c="5">
          <tpl fld="9" item="9"/>
          <tpl fld="6" item="5"/>
          <tpl fld="2" item="0"/>
          <tpl fld="7" item="0"/>
          <tpl hier="51" item="4294967295"/>
        </tpls>
      </n>
      <m in="2" bc="00B4F0FF" fc="00404040">
        <tpls c="5">
          <tpl fld="1" item="15"/>
          <tpl fld="6" item="2"/>
          <tpl fld="2" item="0"/>
          <tpl fld="7" item="0"/>
          <tpl hier="51" item="4294967295"/>
        </tpls>
      </m>
      <m in="0" bc="00B4F0FF" fc="00404040">
        <tpls c="5">
          <tpl fld="1" item="42"/>
          <tpl fld="6" item="19"/>
          <tpl fld="2" item="1"/>
          <tpl fld="7" item="0"/>
          <tpl hier="51" item="4294967295"/>
        </tpls>
      </m>
      <n v="58579208020.110001" in="0" bc="00B4F0FF" fc="00008000">
        <tpls c="5">
          <tpl fld="1" item="43"/>
          <tpl fld="5" item="1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20"/>
          <tpl fld="2" item="0"/>
          <tpl fld="7" item="0"/>
          <tpl hier="51" item="4294967295"/>
        </tpls>
      </n>
      <n v="1951390314.1099999" in="0" fc="00008000">
        <tpls c="5">
          <tpl fld="20" item="24"/>
          <tpl fld="5" item="1"/>
          <tpl fld="2" item="23"/>
          <tpl fld="7" item="0"/>
          <tpl hier="51" item="4294967295"/>
        </tpls>
      </n>
      <n v="34918000" in="0" bc="00B4F0FF" fc="00008000">
        <tpls c="5">
          <tpl fld="1" item="49"/>
          <tpl fld="6" item="9"/>
          <tpl fld="2" item="4"/>
          <tpl fld="7" item="0"/>
          <tpl hier="51" item="4294967295"/>
        </tpls>
      </n>
      <n v="0" in="0" fc="00404040">
        <tpls c="5">
          <tpl fld="9" item="8"/>
          <tpl fld="5" item="1"/>
          <tpl fld="2" item="0"/>
          <tpl fld="7" item="0"/>
          <tpl hier="51" item="4294967295"/>
        </tpls>
      </n>
      <n v="1572251052.0599999" in="0" fc="00008000">
        <tpls c="5">
          <tpl fld="20" item="28"/>
          <tpl fld="5" item="1"/>
          <tpl fld="2" item="22"/>
          <tpl fld="7" item="0"/>
          <tpl hier="51" item="4294967295"/>
        </tpls>
      </n>
      <n v="30068992378" in="0" bc="00B4F0FF" fc="00008000">
        <tpls c="5">
          <tpl fld="1" item="44"/>
          <tpl fld="5" item="1"/>
          <tpl fld="2" item="1"/>
          <tpl fld="7" item="0"/>
          <tpl hier="51" item="4294967295"/>
        </tpls>
      </n>
      <m in="0" bc="00B4F0FF" fc="00404040">
        <tpls c="5">
          <tpl fld="1" item="30"/>
          <tpl fld="6" item="14"/>
          <tpl fld="2" item="4"/>
          <tpl fld="7" item="0"/>
          <tpl hier="51" item="4294967295"/>
        </tpls>
      </m>
      <m in="0" bc="00B4F0FF" fc="00404040">
        <tpls c="5">
          <tpl fld="1" item="34"/>
          <tpl fld="6" item="8"/>
          <tpl fld="2" item="0"/>
          <tpl fld="7" item="0"/>
          <tpl hier="51" item="4294967295"/>
        </tpls>
      </m>
      <n v="48600" in="0" bc="00B4F0FF" fc="00008000">
        <tpls c="5">
          <tpl fld="1" item="1"/>
          <tpl fld="6" item="5"/>
          <tpl fld="2" item="4"/>
          <tpl fld="7" item="0"/>
          <tpl hier="51" item="4294967295"/>
        </tpls>
      </n>
      <m in="0" bc="00B4F0FF" fc="00404040">
        <tpls c="5">
          <tpl fld="1" item="29"/>
          <tpl fld="6" item="14"/>
          <tpl fld="2" item="1"/>
          <tpl fld="7" item="0"/>
          <tpl hier="51" item="4294967295"/>
        </tpls>
      </m>
      <n v="-396745.27" in="0" bc="00B4F0FF" fc="00000080">
        <tpls c="5">
          <tpl fld="1" item="23"/>
          <tpl fld="6" item="21"/>
          <tpl fld="2" item="0"/>
          <tpl fld="7" item="0"/>
          <tpl hier="51" item="4294967295"/>
        </tpls>
      </n>
      <n v="91440852" in="0" bc="00B4F0FF" fc="00008000">
        <tpls c="5">
          <tpl fld="1" item="33"/>
          <tpl fld="6" item="12"/>
          <tpl fld="2" item="1"/>
          <tpl fld="7" item="0"/>
          <tpl hier="51" item="4294967295"/>
        </tpls>
      </n>
      <n v="2142154773.45" in="0" bc="00B4F0FF" fc="00008000">
        <tpls c="5">
          <tpl fld="1" item="2"/>
          <tpl fld="5" item="1"/>
          <tpl fld="2" item="4"/>
          <tpl fld="7" item="0"/>
          <tpl hier="51" item="4294967295"/>
        </tpls>
      </n>
      <n v="0" in="0" fc="00404040">
        <tpls c="5">
          <tpl fld="9" item="10"/>
          <tpl fld="6" item="6"/>
          <tpl fld="2" item="0"/>
          <tpl fld="7" item="0"/>
          <tpl hier="51" item="4294967295"/>
        </tpls>
      </n>
      <n v="1181886816.0899999" in="0" fc="00008000">
        <tpls c="5">
          <tpl fld="20" item="31"/>
          <tpl fld="5" item="1"/>
          <tpl fld="2" item="8"/>
          <tpl fld="7" item="0"/>
          <tpl hier="51" item="4294967295"/>
        </tpls>
      </n>
      <n v="2480400" in="0" bc="00B4F0FF" fc="00008000">
        <tpls c="5">
          <tpl fld="1" item="30"/>
          <tpl fld="6" item="5"/>
          <tpl fld="2" item="4"/>
          <tpl fld="7" item="0"/>
          <tpl hier="51" item="4294967295"/>
        </tpls>
      </n>
      <n v="10813700" in="0" fc="00008000">
        <tpls c="5">
          <tpl fld="20" item="33"/>
          <tpl fld="5" item="1"/>
          <tpl fld="2" item="23"/>
          <tpl fld="7" item="0"/>
          <tpl hier="51" item="4294967295"/>
        </tpls>
      </n>
      <n v="8154937500" in="0" bc="00B4F0FF" fc="00008000">
        <tpls c="5">
          <tpl fld="1" item="16"/>
          <tpl fld="5" item="0"/>
          <tpl fld="2" item="0"/>
          <tpl fld="7" item="0"/>
          <tpl hier="51" item="4294967295"/>
        </tpls>
      </n>
      <n v="2823102691.3800001" in="0" fc="00008000">
        <tpls c="5">
          <tpl fld="20" item="13"/>
          <tpl fld="5" item="1"/>
          <tpl fld="2" item="0"/>
          <tpl fld="7" item="0"/>
          <tpl hier="51" item="4294967295"/>
        </tpls>
      </n>
      <m in="2" bc="00B4F0FF" fc="00404040">
        <tpls c="5">
          <tpl fld="1" item="9"/>
          <tpl fld="6" item="4"/>
          <tpl fld="2" item="1"/>
          <tpl fld="7" item="0"/>
          <tpl hier="51" item="4294967295"/>
        </tpls>
      </m>
      <n v="0" in="0" bc="00B4F0FF" fc="00404040">
        <tpls c="5">
          <tpl fld="1" item="36"/>
          <tpl fld="6" item="3"/>
          <tpl fld="2" item="1"/>
          <tpl fld="7" item="0"/>
          <tpl hier="51" item="4294967295"/>
        </tpls>
      </n>
      <n v="53172700" in="0" fc="00008000">
        <tpls c="5">
          <tpl fld="20" item="22"/>
          <tpl fld="5" item="1"/>
          <tpl fld="2" item="5"/>
          <tpl fld="7" item="0"/>
          <tpl hier="51" item="4294967295"/>
        </tpls>
      </n>
      <n v="0" in="0" fc="00404040">
        <tpls c="5">
          <tpl fld="9" item="10"/>
          <tpl fld="6" item="3"/>
          <tpl fld="2" item="0"/>
          <tpl fld="7" item="0"/>
          <tpl hier="51" item="4294967295"/>
        </tpls>
      </n>
      <n v="9622900" in="0" fc="00008000">
        <tpls c="5">
          <tpl fld="20" item="33"/>
          <tpl fld="5" item="1"/>
          <tpl fld="2" item="5"/>
          <tpl fld="7" item="0"/>
          <tpl hier="51" item="4294967295"/>
        </tpls>
      </n>
      <m in="0" bc="00B4F0FF" fc="00404040">
        <tpls c="5">
          <tpl fld="1" item="17"/>
          <tpl fld="6" item="2"/>
          <tpl fld="2" item="0"/>
          <tpl fld="7" item="0"/>
          <tpl hier="51" item="4294967295"/>
        </tpls>
      </m>
      <n v="0" in="0" bc="00B4F0FF" fc="00404040">
        <tpls c="5">
          <tpl fld="1" item="36"/>
          <tpl fld="6" item="4"/>
          <tpl fld="2" item="0"/>
          <tpl fld="7" item="0"/>
          <tpl hier="51" item="4294967295"/>
        </tpls>
      </n>
      <m in="2" bc="00B4F0FF" fc="00404040">
        <tpls c="5">
          <tpl fld="1" item="9"/>
          <tpl fld="6" item="8"/>
          <tpl fld="2" item="1"/>
          <tpl fld="7" item="0"/>
          <tpl hier="51" item="4294967295"/>
        </tpls>
      </m>
      <n v="1746789550.73" in="0" fc="00008000">
        <tpls c="5">
          <tpl fld="20" item="20"/>
          <tpl fld="5" item="1"/>
          <tpl fld="2" item="5"/>
          <tpl fld="7" item="0"/>
          <tpl hier="51" item="4294967295"/>
        </tpls>
      </n>
      <n v="0" in="0" bc="00B4F0FF" fc="00404040">
        <tpls c="5">
          <tpl fld="1" item="49"/>
          <tpl fld="6" item="4"/>
          <tpl fld="2" item="4"/>
          <tpl fld="7" item="0"/>
          <tpl hier="51" item="4294967295"/>
        </tpls>
      </n>
      <m in="0" fc="00404040">
        <tpls c="5">
          <tpl fld="9" item="10"/>
          <tpl fld="6" item="14"/>
          <tpl fld="2" item="0"/>
          <tpl fld="7" item="0"/>
          <tpl hier="51" item="4294967295"/>
        </tpls>
      </m>
      <n v="28915131" in="0" bc="00B4F0FF" fc="00008000">
        <tpls c="5">
          <tpl fld="1" item="37"/>
          <tpl fld="6" item="6"/>
          <tpl fld="2" item="1"/>
          <tpl fld="7" item="0"/>
          <tpl hier="51" item="4294967295"/>
        </tpls>
      </n>
      <n v="595357191.70000005" in="0" fc="00008000">
        <tpls c="5">
          <tpl fld="20" item="23"/>
          <tpl fld="5" item="1"/>
          <tpl fld="2" item="8"/>
          <tpl fld="7" item="0"/>
          <tpl hier="51" item="4294967295"/>
        </tpls>
      </n>
      <n v="72787908117" in="0" bc="00B4F0FF" fc="00008000">
        <tpls c="5">
          <tpl fld="1" item="16"/>
          <tpl fld="6" item="16"/>
          <tpl fld="2" item="1"/>
          <tpl fld="7" item="0"/>
          <tpl hier="51" item="4294967295"/>
        </tpls>
      </n>
      <n v="0" in="0" bc="00B4F0FF" fc="00404040">
        <tpls c="5">
          <tpl fld="1" item="37"/>
          <tpl fld="6" item="9"/>
          <tpl fld="2" item="1"/>
          <tpl fld="7" item="0"/>
          <tpl hier="51" item="4294967295"/>
        </tpls>
      </n>
      <m in="0" bc="00B4F0FF" fc="00404040">
        <tpls c="5">
          <tpl fld="1" item="1"/>
          <tpl fld="6" item="7"/>
          <tpl fld="2" item="4"/>
          <tpl fld="7" item="0"/>
          <tpl hier="51" item="4294967295"/>
        </tpls>
      </m>
      <n v="395238687.92000002" in="0" fc="00008000">
        <tpls c="5">
          <tpl fld="9" item="5"/>
          <tpl fld="6" item="16"/>
          <tpl fld="2" item="1"/>
          <tpl fld="7" item="0"/>
          <tpl hier="51" item="4294967295"/>
        </tpls>
      </n>
      <n v="20921852.32" in="0" fc="00008000">
        <tpls c="5">
          <tpl fld="9" item="10"/>
          <tpl fld="5" item="1"/>
          <tpl fld="2" item="0"/>
          <tpl fld="7" item="0"/>
          <tpl hier="51" item="4294967295"/>
        </tpls>
      </n>
      <n v="10240964.039999999" in="0" fc="00008000">
        <tpls c="5">
          <tpl fld="9" item="15"/>
          <tpl fld="5" item="1"/>
          <tpl fld="2" item="1"/>
          <tpl fld="7" item="0"/>
          <tpl hier="51" item="4294967295"/>
        </tpls>
      </n>
      <n v="2964227088" in="0" bc="00B4F0FF" fc="00008000">
        <tpls c="5">
          <tpl fld="1" item="16"/>
          <tpl fld="6" item="6"/>
          <tpl fld="2" item="1"/>
          <tpl fld="7" item="0"/>
          <tpl hier="51" item="4294967295"/>
        </tpls>
      </n>
      <m in="0" fc="00404040">
        <tpls c="5">
          <tpl fld="20" item="23"/>
          <tpl fld="5" item="1"/>
          <tpl fld="2" item="0"/>
          <tpl fld="7" item="0"/>
          <tpl hier="51" item="4294967295"/>
        </tpls>
      </m>
      <n v="988882997.48000002" in="0" fc="00008000">
        <tpls c="5">
          <tpl fld="9" item="11"/>
          <tpl fld="5" item="1"/>
          <tpl fld="2" item="0"/>
          <tpl fld="7" item="0"/>
          <tpl hier="51" item="4294967295"/>
        </tpls>
      </n>
      <n v="19710070211" in="0" bc="00B4F0FF" fc="00008000">
        <tpls c="5">
          <tpl fld="1" item="16"/>
          <tpl fld="6" item="13"/>
          <tpl fld="2" item="1"/>
          <tpl fld="7" item="0"/>
          <tpl hier="51" item="4294967295"/>
        </tpls>
      </n>
      <n v="21578200" in="0" bc="00B4F0FF" fc="00008000">
        <tpls c="5">
          <tpl fld="1" item="19"/>
          <tpl fld="5" item="0"/>
          <tpl fld="2" item="0"/>
          <tpl fld="7" item="0"/>
          <tpl hier="51" item="4294967295"/>
        </tpls>
      </n>
      <n v="232591000" in="0" bc="00B4F0FF" fc="00008000">
        <tpls c="5">
          <tpl fld="1" item="10"/>
          <tpl fld="6" item="13"/>
          <tpl fld="2" item="4"/>
          <tpl fld="7" item="0"/>
          <tpl hier="51" item="4294967295"/>
        </tpls>
      </n>
      <m in="0" bc="00B4F0FF" fc="00404040">
        <tpls c="5">
          <tpl fld="1" item="30"/>
          <tpl fld="6" item="19"/>
          <tpl fld="2" item="4"/>
          <tpl fld="7" item="0"/>
          <tpl hier="51" item="4294967295"/>
        </tpls>
      </m>
      <n v="331332206.15999997" in="0" fc="00008000">
        <tpls c="5">
          <tpl fld="20" item="12"/>
          <tpl fld="5" item="1"/>
          <tpl fld="2" item="22"/>
          <tpl fld="7" item="0"/>
          <tpl hier="51" item="4294967295"/>
        </tpls>
      </n>
      <m in="0" bc="00B4F0FF" fc="00404040">
        <tpls c="5">
          <tpl fld="1" item="34"/>
          <tpl fld="6" item="4"/>
          <tpl fld="2" item="1"/>
          <tpl fld="7" item="0"/>
          <tpl hier="51" item="4294967295"/>
        </tpls>
      </m>
      <n v="6130575985.0837803" in="0" bc="00B4F0FF" fc="00008000">
        <tpls c="5">
          <tpl fld="1" item="37"/>
          <tpl fld="6" item="20"/>
          <tpl fld="2" item="1"/>
          <tpl fld="7" item="0"/>
          <tpl hier="51" item="4294967295"/>
        </tpls>
      </n>
      <m in="0" bc="00B4F0FF" fc="00404040">
        <tpls c="5">
          <tpl fld="1" item="28"/>
          <tpl fld="6" item="7"/>
          <tpl fld="2" item="1"/>
          <tpl fld="7" item="0"/>
          <tpl hier="51" item="4294967295"/>
        </tpls>
      </m>
      <n v="1048124996" in="0" bc="00B4F0FF" fc="00008000">
        <tpls c="5">
          <tpl fld="1" item="40"/>
          <tpl fld="6" item="13"/>
          <tpl fld="2" item="1"/>
          <tpl fld="7" item="0"/>
          <tpl hier="51" item="4294967295"/>
        </tpls>
      </n>
      <n v="12592000" in="0" bc="00B4F0FF" fc="00008000">
        <tpls c="5">
          <tpl fld="1" item="30"/>
          <tpl fld="6" item="3"/>
          <tpl fld="2" item="4"/>
          <tpl fld="7" item="0"/>
          <tpl hier="51" item="4294967295"/>
        </tpls>
      </n>
      <m in="0" bc="00B4F0FF" fc="00404040">
        <tpls c="5">
          <tpl fld="1" item="28"/>
          <tpl fld="6" item="14"/>
          <tpl fld="2" item="1"/>
          <tpl fld="7" item="0"/>
          <tpl hier="51" item="4294967295"/>
        </tpls>
      </m>
      <m in="2" bc="00B4F0FF" fc="00404040">
        <tpls c="5">
          <tpl fld="1" item="15"/>
          <tpl fld="6" item="7"/>
          <tpl fld="2" item="0"/>
          <tpl fld="7" item="0"/>
          <tpl hier="51" item="4294967295"/>
        </tpls>
      </m>
      <m in="0" bc="00B4F0FF" fc="00404040">
        <tpls c="5">
          <tpl fld="1" item="42"/>
          <tpl fld="6" item="14"/>
          <tpl fld="2" item="0"/>
          <tpl fld="7" item="0"/>
          <tpl hier="51" item="4294967295"/>
        </tpls>
      </m>
      <n v="19426999" in="0" bc="00B4F0FF" fc="00008000">
        <tpls c="5">
          <tpl fld="1" item="20"/>
          <tpl fld="6" item="12"/>
          <tpl fld="2" item="0"/>
          <tpl fld="7" item="0"/>
          <tpl hier="51" item="4294967295"/>
        </tpls>
      </n>
      <m in="0" bc="00B4F0FF" fc="00404040">
        <tpls c="5">
          <tpl fld="1" item="25"/>
          <tpl fld="6" item="18"/>
          <tpl fld="2" item="0"/>
          <tpl fld="7" item="0"/>
          <tpl hier="51" item="4294967295"/>
        </tpls>
      </m>
      <n v="-7843633.9500000002" in="0" fc="00000080">
        <tpls c="5">
          <tpl fld="15" item="3"/>
          <tpl fld="5" item="1"/>
          <tpl fld="2" item="0"/>
          <tpl fld="7" item="0"/>
          <tpl hier="51" item="4294967295"/>
        </tpls>
      </n>
      <n v="0.15546367875173961" in="1" bc="00B4F0FF" fc="00008000">
        <tpls c="5">
          <tpl fld="1" item="21"/>
          <tpl fld="6" item="3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16"/>
          <tpl fld="2" item="1"/>
          <tpl fld="7" item="0"/>
          <tpl hier="51" item="4294967295"/>
        </tpls>
      </n>
      <m in="0" bc="00B4F0FF" fc="00404040">
        <tpls c="5">
          <tpl fld="1" item="20"/>
          <tpl fld="6" item="2"/>
          <tpl fld="2" item="0"/>
          <tpl fld="7" item="0"/>
          <tpl hier="51" item="4294967295"/>
        </tpls>
      </m>
      <n v="-52946.239999999998" in="0" fc="00000080">
        <tpls c="4">
          <tpl fld="20" item="25"/>
          <tpl fld="5" item="1"/>
          <tpl fld="2" item="22"/>
          <tpl hier="51" item="4294967295"/>
        </tpls>
      </n>
      <m in="2" bc="00B4F0FF" fc="00404040">
        <tpls c="5">
          <tpl fld="1" item="9"/>
          <tpl fld="6" item="19"/>
          <tpl fld="2" item="0"/>
          <tpl fld="7" item="0"/>
          <tpl hier="51" item="4294967295"/>
        </tpls>
      </m>
      <m in="0" bc="00B4F0FF" fc="00404040">
        <tpls c="4">
          <tpl fld="1" item="6"/>
          <tpl fld="5" item="4"/>
          <tpl fld="2" item="1"/>
          <tpl fld="7" item="0"/>
        </tpls>
      </m>
      <n v="2582000" in="0" bc="00B4F0FF" fc="00008000">
        <tpls c="5">
          <tpl fld="1" item="49"/>
          <tpl fld="6" item="6"/>
          <tpl fld="2" item="4"/>
          <tpl fld="7" item="0"/>
          <tpl hier="51" item="4294967295"/>
        </tpls>
      </n>
      <n v="4.0053409914971713E-3" in="1" bc="00B4F0FF" fc="00008000">
        <tpls c="5">
          <tpl fld="1" item="24"/>
          <tpl fld="5" item="1"/>
          <tpl fld="2" item="0"/>
          <tpl fld="7" item="0"/>
          <tpl hier="51" item="4294967295"/>
        </tpls>
      </n>
      <n v="0" in="0" fc="00404040">
        <tpls c="5">
          <tpl fld="9" item="14"/>
          <tpl fld="6" item="20"/>
          <tpl fld="2" item="1"/>
          <tpl fld="7" item="0"/>
          <tpl hier="51" item="4294967295"/>
        </tpls>
      </n>
      <n v="31999279" in="0" bc="00B4F0FF" fc="00008000">
        <tpls c="5">
          <tpl fld="1" item="6"/>
          <tpl fld="6" item="21"/>
          <tpl fld="2" item="1"/>
          <tpl fld="7" item="0"/>
          <tpl hier="51" item="4294967295"/>
        </tpls>
      </n>
      <n v="3.7268556141384608E-3" in="1" bc="00B4F0FF" fc="00008000">
        <tpls c="5">
          <tpl fld="1" item="24"/>
          <tpl fld="5" item="2"/>
          <tpl fld="2" item="0"/>
          <tpl fld="7" item="0"/>
          <tpl hier="51" item="4294967295"/>
        </tpls>
      </n>
      <n v="29507252.93" in="0" bc="00B4F0FF" fc="00008000">
        <tpls c="5">
          <tpl fld="1" item="0"/>
          <tpl fld="6" item="11"/>
          <tpl fld="2" item="4"/>
          <tpl fld="7" item="0"/>
          <tpl hier="51" item="4294967295"/>
        </tpls>
      </n>
      <m in="0" bc="00B4F0FF" fc="00404040">
        <tpls c="5">
          <tpl fld="1" item="45"/>
          <tpl fld="6" item="7"/>
          <tpl fld="2" item="1"/>
          <tpl fld="7" item="0"/>
          <tpl hier="51" item="4294967295"/>
        </tpls>
      </m>
      <m in="0" fc="00404040">
        <tpls c="5">
          <tpl fld="9" item="9"/>
          <tpl fld="6" item="7"/>
          <tpl fld="2" item="0"/>
          <tpl fld="7" item="0"/>
          <tpl hier="51" item="4294967295"/>
        </tpls>
      </m>
      <n v="75297057.870000005" in="0" bc="00B4F0FF" fc="00008000">
        <tpls c="5">
          <tpl fld="1" item="10"/>
          <tpl fld="6" item="11"/>
          <tpl fld="2" item="4"/>
          <tpl fld="7" item="0"/>
          <tpl hier="51" item="4294967295"/>
        </tpls>
      </n>
      <n v="2584000" in="0" bc="00B4F0FF" fc="00008000">
        <tpls c="5">
          <tpl fld="1" item="1"/>
          <tpl fld="6" item="12"/>
          <tpl fld="2" item="4"/>
          <tpl fld="7" item="0"/>
          <tpl hier="51" item="4294967295"/>
        </tpls>
      </n>
      <n v="0" in="0" fc="00404040">
        <tpls c="5">
          <tpl fld="9" item="14"/>
          <tpl fld="6" item="12"/>
          <tpl fld="2" item="0"/>
          <tpl fld="7" item="0"/>
          <tpl hier="51" item="4294967295"/>
        </tpls>
      </n>
      <n v="1795000" in="0" bc="00B4F0FF" fc="00008000">
        <tpls c="5">
          <tpl fld="1" item="1"/>
          <tpl fld="6" item="3"/>
          <tpl fld="2" item="4"/>
          <tpl fld="7" item="0"/>
          <tpl hier="51" item="4294967295"/>
        </tpls>
      </n>
      <m in="0" bc="00B4F0FF" fc="00404040">
        <tpls c="5">
          <tpl fld="1" item="28"/>
          <tpl fld="6" item="2"/>
          <tpl fld="2" item="1"/>
          <tpl fld="7" item="0"/>
          <tpl hier="51" item="4294967295"/>
        </tpls>
      </m>
      <n v="0" in="0" fc="00404040">
        <tpls c="5">
          <tpl fld="20" item="29"/>
          <tpl fld="5" item="1"/>
          <tpl fld="2" item="1"/>
          <tpl fld="7" item="0"/>
          <tpl hier="51" item="4294967295"/>
        </tpls>
      </n>
      <n v="9148316774.7100029" in="0" bc="00B4F0FF" fc="00008000">
        <tpls c="5">
          <tpl fld="1" item="5"/>
          <tpl fld="5" item="0"/>
          <tpl fld="2" item="1"/>
          <tpl fld="7" item="0"/>
          <tpl hier="51" item="4294967295"/>
        </tpls>
      </n>
      <n v="77579545.303856999" in="0" bc="00B4F0FF" fc="00008000">
        <tpls c="5">
          <tpl fld="1" item="12"/>
          <tpl fld="6" item="21"/>
          <tpl fld="2" item="1"/>
          <tpl fld="7" item="0"/>
          <tpl hier="51" item="4294967295"/>
        </tpls>
      </n>
      <n v="43378500" in="0" fc="00008000">
        <tpls c="5">
          <tpl fld="20" item="22"/>
          <tpl fld="5" item="1"/>
          <tpl fld="2" item="8"/>
          <tpl fld="7" item="0"/>
          <tpl hier="51" item="4294967295"/>
        </tpls>
      </n>
      <n v="4628000" in="0" bc="00B4F0FF" fc="00008000">
        <tpls c="5">
          <tpl fld="1" item="1"/>
          <tpl fld="6" item="6"/>
          <tpl fld="2" item="4"/>
          <tpl fld="7" item="0"/>
          <tpl hier="51" item="4294967295"/>
        </tpls>
      </n>
      <n v="36534591029.870003" in="0" bc="00B4F0FF" fc="00008000">
        <tpls c="5">
          <tpl fld="1" item="34"/>
          <tpl fld="6" item="16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11"/>
          <tpl fld="2" item="1"/>
          <tpl fld="7" item="0"/>
          <tpl hier="51" item="4294967295"/>
        </tpls>
      </n>
      <n v="4000" in="0" bc="00B4F0FF" fc="00008000">
        <tpls c="5">
          <tpl fld="1" item="31"/>
          <tpl fld="6" item="4"/>
          <tpl fld="2" item="4"/>
          <tpl fld="7" item="0"/>
          <tpl hier="51" item="4294967295"/>
        </tpls>
      </n>
      <n v="175264700" in="0" fc="00008000">
        <tpls c="5">
          <tpl fld="20" item="1"/>
          <tpl fld="6" item="16"/>
          <tpl fld="2" item="5"/>
          <tpl fld="7" item="0"/>
          <tpl hier="51" item="4294967295"/>
        </tpls>
      </n>
      <n v="1.0875367398702063E-2" in="1" bc="00B4F0FF" fc="00008000">
        <tpls c="5">
          <tpl fld="1" item="24"/>
          <tpl fld="2" item="1"/>
          <tpl fld="7" item="0"/>
          <tpl hier="51" item="4294967295"/>
          <tpl fld="10" item="1"/>
        </tpls>
      </n>
      <m in="0" bc="00B4F0FF" fc="00404040">
        <tpls c="5">
          <tpl fld="1" item="20"/>
          <tpl fld="6" item="7"/>
          <tpl fld="2" item="0"/>
          <tpl fld="7" item="0"/>
          <tpl hier="51" item="4294967295"/>
        </tpls>
      </m>
      <n v="0" in="0" fc="00404040">
        <tpls c="5">
          <tpl fld="9" item="14"/>
          <tpl fld="6" item="13"/>
          <tpl fld="2" item="1"/>
          <tpl fld="7" item="0"/>
          <tpl hier="51" item="4294967295"/>
        </tpls>
      </n>
      <n v="119289430.28999999" in="0" bc="00B4F0FF" fc="00008000">
        <tpls c="5">
          <tpl fld="1" item="10"/>
          <tpl fld="5" item="0"/>
          <tpl fld="2" item="1"/>
          <tpl fld="7" item="0"/>
          <tpl hier="51" item="4294967295"/>
        </tpls>
      </n>
      <n v="73819000" in="0" bc="00B4F0FF" fc="00008000">
        <tpls c="5">
          <tpl fld="1" item="2"/>
          <tpl fld="6" item="21"/>
          <tpl fld="2" item="4"/>
          <tpl fld="7" item="0"/>
          <tpl hier="51" item="4294967295"/>
        </tpls>
      </n>
      <m in="0" bc="00B4F0FF" fc="00404040">
        <tpls c="5">
          <tpl fld="1" item="42"/>
          <tpl fld="6" item="14"/>
          <tpl fld="2" item="1"/>
          <tpl fld="7" item="0"/>
          <tpl hier="51" item="4294967295"/>
        </tpls>
      </m>
      <n v="109625" in="0" bc="00B4F0FF" fc="00008000">
        <tpls c="5">
          <tpl fld="1" item="45"/>
          <tpl fld="6" item="16"/>
          <tpl fld="2" item="0"/>
          <tpl fld="7" item="0"/>
          <tpl hier="51" item="4294967295"/>
        </tpls>
      </n>
      <m in="0" fc="00404040">
        <tpls c="5">
          <tpl fld="20" item="26"/>
          <tpl fld="5" item="1"/>
          <tpl fld="2" item="0"/>
          <tpl fld="7" item="0"/>
          <tpl hier="51" item="4294967295"/>
        </tpls>
      </m>
      <n v="82307802.260000005" in="0" bc="00B4F0FF" fc="00008000">
        <tpls c="5">
          <tpl fld="1" item="0"/>
          <tpl fld="5" item="0"/>
          <tpl fld="2" item="1"/>
          <tpl fld="7" item="0"/>
          <tpl hier="51" item="4294967295"/>
        </tpls>
      </n>
      <m in="0" bc="00B4F0FF" fc="00404040">
        <tpls c="5">
          <tpl fld="1" item="43"/>
          <tpl fld="6" item="8"/>
          <tpl fld="2" item="0"/>
          <tpl fld="7" item="0"/>
          <tpl hier="51" item="4294967295"/>
        </tpls>
      </m>
      <m in="2" bc="00B4F0FF" fc="00404040">
        <tpls c="5">
          <tpl fld="1" item="9"/>
          <tpl fld="6" item="7"/>
          <tpl fld="2" item="1"/>
          <tpl fld="7" item="0"/>
          <tpl hier="51" item="4294967295"/>
        </tpls>
      </m>
      <n v="3522221491" in="0" bc="00B4F0FF" fc="00008000">
        <tpls c="5">
          <tpl fld="1" item="16"/>
          <tpl fld="6" item="9"/>
          <tpl fld="2" item="1"/>
          <tpl fld="7" item="0"/>
          <tpl hier="51" item="4294967295"/>
        </tpls>
      </n>
      <n v="378419071.79000002" in="0" fc="00008000">
        <tpls c="5">
          <tpl fld="20" item="32"/>
          <tpl fld="5" item="1"/>
          <tpl fld="2" item="8"/>
          <tpl fld="7" item="0"/>
          <tpl hier="51" item="4294967295"/>
        </tpls>
      </n>
      <n v="154994153.44999999" in="0" bc="00B4F0FF" fc="00008000">
        <tpls c="5">
          <tpl fld="1" item="34"/>
          <tpl fld="6" item="3"/>
          <tpl fld="2" item="1"/>
          <tpl fld="7" item="0"/>
          <tpl hier="51" item="4294967295"/>
        </tpls>
      </n>
      <m in="0" bc="00B4F0FF" fc="00404040">
        <tpls c="5">
          <tpl fld="1" item="17"/>
          <tpl fld="6" item="8"/>
          <tpl fld="2" item="0"/>
          <tpl fld="7" item="0"/>
          <tpl hier="51" item="4294967295"/>
        </tpls>
      </m>
      <n v="147874991.21000001" in="0" fc="00008000">
        <tpls c="5">
          <tpl fld="20" item="6"/>
          <tpl fld="5" item="1"/>
          <tpl fld="2" item="1"/>
          <tpl fld="7" item="0"/>
          <tpl hier="51" item="4294967295"/>
        </tpls>
      </n>
      <m in="0" fc="00404040">
        <tpls c="5">
          <tpl fld="9" item="14"/>
          <tpl fld="6" item="7"/>
          <tpl fld="2" item="1"/>
          <tpl fld="7" item="0"/>
          <tpl hier="51" item="4294967295"/>
        </tpls>
      </m>
      <n v="23162621" in="0" bc="00B4F0FF" fc="00008000">
        <tpls c="5">
          <tpl fld="1" item="18"/>
          <tpl fld="6" item="21"/>
          <tpl fld="2" item="1"/>
          <tpl fld="7" item="0"/>
          <tpl hier="51" item="4294967295"/>
        </tpls>
      </n>
      <n v="152885000" in="0" fc="00008000">
        <tpls c="5">
          <tpl fld="9" item="18"/>
          <tpl fld="5" item="1"/>
          <tpl fld="2" item="5"/>
          <tpl fld="7" item="0"/>
          <tpl hier="51" item="4294967295"/>
        </tpls>
      </n>
      <n v="720914207.09000003" in="0" bc="00B4F0FF" fc="00008000">
        <tpls c="5">
          <tpl fld="1" item="32"/>
          <tpl fld="5" item="1"/>
          <tpl fld="2" item="4"/>
          <tpl fld="7" item="0"/>
          <tpl hier="51" item="4294967295"/>
        </tpls>
      </n>
      <n v="0" in="0" fc="00404040">
        <tpls c="5">
          <tpl fld="9" item="14"/>
          <tpl fld="6" item="20"/>
          <tpl fld="2" item="0"/>
          <tpl fld="7" item="0"/>
          <tpl hier="51" item="4294967295"/>
        </tpls>
      </n>
      <n v="558621894.79999995" in="0" bc="00B4F0FF" fc="00008000">
        <tpls c="5">
          <tpl fld="1" item="20"/>
          <tpl fld="5" item="2"/>
          <tpl fld="2" item="0"/>
          <tpl fld="7" item="0"/>
          <tpl hier="51" item="4294967295"/>
        </tpls>
      </n>
      <n v="4624654.28" in="0" bc="00B4F0FF" fc="00008000">
        <tpls c="5">
          <tpl fld="1" item="19"/>
          <tpl fld="5" item="0"/>
          <tpl fld="2" item="1"/>
          <tpl fld="7" item="0"/>
          <tpl hier="51" item="4294967295"/>
        </tpls>
      </n>
      <m in="0" bc="00B4F0FF" fc="00404040">
        <tpls c="5">
          <tpl fld="1" item="29"/>
          <tpl fld="6" item="2"/>
          <tpl fld="2" item="1"/>
          <tpl fld="7" item="0"/>
          <tpl hier="51" item="4294967295"/>
        </tpls>
      </m>
      <n v="2937000" in="0" bc="00B4F0FF" fc="00008000">
        <tpls c="5">
          <tpl fld="1" item="19"/>
          <tpl fld="6" item="21"/>
          <tpl fld="2" item="0"/>
          <tpl fld="7" item="0"/>
          <tpl hier="51" item="4294967295"/>
        </tpls>
      </n>
      <n v="-4385664.3100000005" in="0" fc="00000080">
        <tpls c="5">
          <tpl fld="15" item="3"/>
          <tpl fld="5" item="1"/>
          <tpl fld="2" item="22"/>
          <tpl fld="7" item="0"/>
          <tpl hier="51" item="4294967295"/>
        </tpls>
      </n>
      <m in="0" fc="00404040">
        <tpls c="5">
          <tpl fld="9" item="14"/>
          <tpl fld="6" item="7"/>
          <tpl fld="2" item="0"/>
          <tpl fld="7" item="0"/>
          <tpl hier="51" item="4294967295"/>
        </tpls>
      </m>
      <n v="576324634.12" in="0" fc="00008000">
        <tpls c="5">
          <tpl fld="20" item="5"/>
          <tpl fld="5" item="1"/>
          <tpl fld="2" item="8"/>
          <tpl fld="7" item="0"/>
          <tpl hier="51" item="4294967295"/>
        </tpls>
      </n>
      <n v="33585200" in="0" bc="00B4F0FF" fc="00008000">
        <tpls c="5">
          <tpl fld="1" item="0"/>
          <tpl fld="6" item="11"/>
          <tpl fld="2" item="5"/>
          <tpl fld="7" item="0"/>
          <tpl hier="51" item="4294967295"/>
        </tpls>
      </n>
      <n v="0" in="0" fc="00404040">
        <tpls c="5">
          <tpl fld="9" item="14"/>
          <tpl fld="6" item="3"/>
          <tpl fld="2" item="0"/>
          <tpl fld="7" item="0"/>
          <tpl hier="51" item="4294967295"/>
        </tpls>
      </n>
      <m in="0" bc="00B4F0FF" fc="00404040">
        <tpls c="5">
          <tpl fld="1" item="28"/>
          <tpl fld="6" item="19"/>
          <tpl fld="2" item="1"/>
          <tpl fld="7" item="0"/>
          <tpl hier="51" item="4294967295"/>
        </tpls>
      </m>
      <n v="0" in="0" bc="00B4F0FF" fc="00404040">
        <tpls c="5">
          <tpl fld="1" item="28"/>
          <tpl fld="6" item="12"/>
          <tpl fld="2" item="1"/>
          <tpl fld="7" item="0"/>
          <tpl hier="51" item="4294967295"/>
        </tpls>
      </n>
      <n v="446334323.29000002" in="0" fc="00008000">
        <tpls c="5">
          <tpl fld="20" item="14"/>
          <tpl fld="5" item="1"/>
          <tpl fld="2" item="22"/>
          <tpl fld="7" item="0"/>
          <tpl hier="51" item="4294967295"/>
        </tpls>
      </n>
      <m in="0" fc="00404040">
        <tpls c="5">
          <tpl fld="20" item="0"/>
          <tpl fld="5" item="1"/>
          <tpl fld="2" item="0"/>
          <tpl fld="7" item="0"/>
          <tpl hier="51" item="4294967295"/>
        </tpls>
      </m>
      <n v="0" in="0" fc="00404040">
        <tpls c="5">
          <tpl fld="9" item="9"/>
          <tpl fld="6" item="12"/>
          <tpl fld="2" item="0"/>
          <tpl fld="7" item="0"/>
          <tpl hier="51" item="4294967295"/>
        </tpls>
      </n>
      <n v="0" in="0" fc="00404040">
        <tpls c="5">
          <tpl fld="9" item="9"/>
          <tpl fld="5" item="1"/>
          <tpl fld="2" item="1"/>
          <tpl fld="7" item="0"/>
          <tpl hier="51" item="4294967295"/>
        </tpls>
      </n>
      <m in="0" bc="00B4F0FF" fc="00404040">
        <tpls c="5">
          <tpl fld="1" item="29"/>
          <tpl fld="6" item="2"/>
          <tpl fld="2" item="0"/>
          <tpl fld="7" item="0"/>
          <tpl hier="51" item="4294967295"/>
        </tpls>
      </m>
      <m in="1" bc="00B4F0FF" fc="00404040">
        <tpls c="5">
          <tpl fld="1" item="21"/>
          <tpl fld="6" item="18"/>
          <tpl fld="2" item="0"/>
          <tpl fld="7" item="0"/>
          <tpl hier="51" item="4294967295"/>
        </tpls>
      </m>
      <n v="0" in="0" fc="00404040">
        <tpls c="5">
          <tpl fld="9" item="9"/>
          <tpl fld="6" item="20"/>
          <tpl fld="2" item="0"/>
          <tpl fld="7" item="0"/>
          <tpl hier="51" item="4294967295"/>
        </tpls>
      </n>
      <n v="0" in="0" fc="00404040">
        <tpls c="5">
          <tpl fld="9" item="10"/>
          <tpl fld="6" item="3"/>
          <tpl fld="2" item="1"/>
          <tpl fld="7" item="0"/>
          <tpl hier="51" item="4294967295"/>
        </tpls>
      </n>
      <n v="0" in="0" bc="00B4F0FF" fc="00404040">
        <tpls c="5">
          <tpl fld="1" item="45"/>
          <tpl fld="6" item="9"/>
          <tpl fld="2" item="0"/>
          <tpl fld="7" item="0"/>
          <tpl hier="51" item="4294967295"/>
        </tpls>
      </n>
      <n v="1844375225.77" in="0" fc="00008000">
        <tpls c="5">
          <tpl fld="20" item="31"/>
          <tpl fld="5" item="1"/>
          <tpl fld="2" item="23"/>
          <tpl fld="7" item="0"/>
          <tpl hier="51" item="4294967295"/>
        </tpls>
      </n>
      <n v="14.829346667855678" in="2" bc="00B4F0FF" fc="00008000">
        <tpls c="5">
          <tpl fld="1" item="15"/>
          <tpl fld="5" item="3"/>
          <tpl fld="2" item="0"/>
          <tpl fld="7" item="0"/>
          <tpl hier="51" item="4294967295"/>
        </tpls>
      </n>
      <n v="0" in="0" fc="00404040">
        <tpls c="5">
          <tpl fld="9" item="9"/>
          <tpl fld="6" item="6"/>
          <tpl fld="2" item="0"/>
          <tpl fld="7" item="0"/>
          <tpl hier="51" item="4294967295"/>
        </tpls>
      </n>
      <m in="0" fc="00404040">
        <tpls c="5">
          <tpl fld="9" item="10"/>
          <tpl fld="6" item="8"/>
          <tpl fld="2" item="0"/>
          <tpl fld="7" item="0"/>
          <tpl hier="51" item="4294967295"/>
        </tpls>
      </m>
      <n v="3575929" in="0" bc="00B4F0FF" fc="00008000">
        <tpls c="5">
          <tpl fld="1" item="11"/>
          <tpl fld="5" item="2"/>
          <tpl fld="2" item="1"/>
          <tpl fld="7" item="0"/>
          <tpl hier="51" item="4294967295"/>
        </tpls>
      </n>
      <n v="0" in="0" bc="00B4F0FF" fc="00404040">
        <tpls c="5">
          <tpl fld="1" item="43"/>
          <tpl fld="6" item="3"/>
          <tpl fld="2" item="0"/>
          <tpl fld="7" item="0"/>
          <tpl hier="51" item="4294967295"/>
        </tpls>
      </n>
      <n v="224085500" in="0" bc="00B4F0FF" fc="00008000">
        <tpls c="5">
          <tpl fld="1" item="49"/>
          <tpl fld="6" item="16"/>
          <tpl fld="2" item="4"/>
          <tpl fld="7" item="0"/>
          <tpl hier="51" item="4294967295"/>
        </tpls>
      </n>
      <m in="0" bc="00B4F0FF" fc="00404040">
        <tpls c="5">
          <tpl fld="1" item="33"/>
          <tpl fld="6" item="14"/>
          <tpl fld="2" item="1"/>
          <tpl fld="7" item="0"/>
          <tpl hier="51" item="4294967295"/>
        </tpls>
      </m>
      <n v="0.93713291911459284" in="0" bc="00B4F0FF" fc="00008000">
        <tpls c="5">
          <tpl fld="1" item="7"/>
          <tpl fld="6" item="21"/>
          <tpl fld="2" item="0"/>
          <tpl fld="7" item="0"/>
          <tpl hier="51" item="4294967295"/>
        </tpls>
      </n>
      <n v="1343701360.3700001" in="0" fc="00008000">
        <tpls c="4">
          <tpl fld="15" item="2"/>
          <tpl fld="5" item="1"/>
          <tpl fld="2" item="0"/>
          <tpl hier="51" item="4294967295"/>
        </tpls>
      </n>
      <n v="2000" in="0" bc="00B4F0FF" fc="00008000">
        <tpls c="5">
          <tpl fld="1" item="30"/>
          <tpl fld="6" item="4"/>
          <tpl fld="2" item="4"/>
          <tpl fld="7" item="0"/>
          <tpl hier="51" item="4294967295"/>
        </tpls>
      </n>
      <n v="3715346000" in="0" bc="00B4F0FF" fc="00008000">
        <tpls c="5">
          <tpl fld="1" item="16"/>
          <tpl fld="6" item="6"/>
          <tpl fld="2" item="0"/>
          <tpl fld="7" item="0"/>
          <tpl hier="51" item="4294967295"/>
        </tpls>
      </n>
      <n v="7377000" in="0" bc="00B4F0FF" fc="00008000">
        <tpls c="5">
          <tpl fld="1" item="10"/>
          <tpl fld="5" item="3"/>
          <tpl fld="2" item="0"/>
          <tpl fld="7" item="0"/>
          <tpl hier="51" item="4294967295"/>
        </tpls>
      </n>
      <n v="0" in="0" fc="00404040">
        <tpls c="5">
          <tpl fld="9" item="14"/>
          <tpl fld="6" item="6"/>
          <tpl fld="2" item="0"/>
          <tpl fld="7" item="0"/>
          <tpl hier="51" item="4294967295"/>
        </tpls>
      </n>
      <n v="3570000" in="0" bc="00B4F0FF" fc="00008000">
        <tpls c="5">
          <tpl fld="1" item="11"/>
          <tpl fld="5" item="2"/>
          <tpl fld="2" item="0"/>
          <tpl fld="7" item="0"/>
          <tpl hier="51" item="4294967295"/>
        </tpls>
      </n>
      <n v="1171522067.8700001" in="0" bc="00B4F0FF" fc="00008000">
        <tpls c="5">
          <tpl fld="1" item="10"/>
          <tpl fld="5" item="1"/>
          <tpl fld="2" item="4"/>
          <tpl fld="7" item="0"/>
          <tpl hier="51" item="4294967295"/>
        </tpls>
      </n>
      <m in="0" bc="00B4F0FF" fc="00404040">
        <tpls c="5">
          <tpl fld="1" item="6"/>
          <tpl fld="6" item="18"/>
          <tpl fld="2" item="0"/>
          <tpl fld="7" item="0"/>
          <tpl hier="51" item="4294967295"/>
        </tpls>
      </m>
      <n v="17527951" in="0" bc="00B4F0FF" fc="00008000">
        <tpls c="5">
          <tpl fld="1" item="28"/>
          <tpl fld="6" item="9"/>
          <tpl fld="2" item="0"/>
          <tpl fld="7" item="0"/>
          <tpl hier="51" item="4294967295"/>
        </tpls>
      </n>
      <m in="0" bc="00B4F0FF" fc="00404040">
        <tpls c="5">
          <tpl fld="1" item="2"/>
          <tpl fld="6" item="7"/>
          <tpl fld="2" item="4"/>
          <tpl fld="7" item="0"/>
          <tpl hier="51" item="4294967295"/>
        </tpls>
      </m>
      <m in="0" bc="00B4F0FF" fc="00404040">
        <tpls c="5">
          <tpl fld="1" item="18"/>
          <tpl fld="6" item="18"/>
          <tpl fld="2" item="0"/>
          <tpl fld="7" item="0"/>
          <tpl hier="51" item="4294967295"/>
        </tpls>
      </m>
      <n v="0" in="0" bc="00B4F0FF" fc="00404040">
        <tpls c="5">
          <tpl fld="1" item="36"/>
          <tpl fld="6" item="12"/>
          <tpl fld="2" item="0"/>
          <tpl fld="7" item="0"/>
          <tpl hier="51" item="4294967295"/>
        </tpls>
      </n>
      <m in="0" bc="00B4F0FF" fc="00404040">
        <tpls c="5">
          <tpl fld="1" item="32"/>
          <tpl fld="6" item="7"/>
          <tpl fld="2" item="4"/>
          <tpl fld="7" item="0"/>
          <tpl hier="51" item="4294967295"/>
        </tpls>
      </m>
      <n v="14800223825" in="0" bc="00B4F0FF" fc="00008000">
        <tpls c="5">
          <tpl fld="1" item="33"/>
          <tpl fld="6" item="13"/>
          <tpl fld="2" item="1"/>
          <tpl fld="7" item="0"/>
          <tpl hier="51" item="4294967295"/>
        </tpls>
      </n>
      <n v="185000" in="0" bc="00B4F0FF" fc="00008000">
        <tpls c="5">
          <tpl fld="1" item="1"/>
          <tpl fld="6" item="4"/>
          <tpl fld="2" item="4"/>
          <tpl fld="7" item="0"/>
          <tpl hier="51" item="4294967295"/>
        </tpls>
      </n>
      <n v="58924117" in="0" bc="00B4F0FF" fc="00008000">
        <tpls c="5">
          <tpl fld="1" item="16"/>
          <tpl fld="6" item="3"/>
          <tpl fld="2" item="1"/>
          <tpl fld="7" item="0"/>
          <tpl hier="51" item="4294967295"/>
        </tpls>
      </n>
      <n v="0" in="0" fc="00404040">
        <tpls c="5">
          <tpl fld="9" item="10"/>
          <tpl fld="6" item="4"/>
          <tpl fld="2" item="0"/>
          <tpl fld="7" item="0"/>
          <tpl hier="51" item="4294967295"/>
        </tpls>
      </n>
      <n v="2757141434.8700004" in="0" bc="00B4F0FF" fc="00008000">
        <tpls c="5">
          <tpl fld="1" item="16"/>
          <tpl fld="6" item="21"/>
          <tpl fld="2" item="1"/>
          <tpl fld="7" item="0"/>
          <tpl hier="51" item="4294967295"/>
        </tpls>
      </n>
      <n v="370561000" in="0" bc="00B4F0FF" fc="00008000">
        <tpls c="5">
          <tpl fld="1" item="4"/>
          <tpl fld="5" item="3"/>
          <tpl fld="2" item="0"/>
          <tpl fld="7" item="0"/>
          <tpl hier="51" item="4294967295"/>
        </tpls>
      </n>
      <m in="0" bc="00B4F0FF" fc="00404040">
        <tpls c="5">
          <tpl fld="1" item="30"/>
          <tpl fld="6" item="17"/>
          <tpl fld="2" item="4"/>
          <tpl fld="7" item="0"/>
          <tpl hier="51" item="4294967295"/>
        </tpls>
      </m>
      <n v="0" in="0" fc="00404040">
        <tpls c="5">
          <tpl fld="9" item="10"/>
          <tpl fld="6" item="12"/>
          <tpl fld="2" item="0"/>
          <tpl fld="7" item="0"/>
          <tpl hier="51" item="4294967295"/>
        </tpls>
      </n>
      <m in="0" fc="00404040">
        <tpls c="5">
          <tpl fld="20" item="22"/>
          <tpl fld="5" item="1"/>
          <tpl fld="2" item="0"/>
          <tpl fld="7" item="0"/>
          <tpl hier="51" item="4294967295"/>
        </tpls>
      </m>
      <n v="2867434000" in="0" bc="00B4F0FF" fc="00008000">
        <tpls c="5">
          <tpl fld="1" item="5"/>
          <tpl fld="5" item="2"/>
          <tpl fld="2" item="0"/>
          <tpl fld="7" item="0"/>
          <tpl hier="51" item="4294967295"/>
        </tpls>
      </n>
      <n v="-1037000" in="0" fc="00000080">
        <tpls c="5">
          <tpl fld="20" item="7"/>
          <tpl fld="5" item="1"/>
          <tpl fld="2" item="8"/>
          <tpl fld="7" item="0"/>
          <tpl hier="51" item="4294967295"/>
        </tpls>
      </n>
      <n v="1165758138.8999999" in="0" fc="00008000">
        <tpls c="5">
          <tpl fld="20" item="18"/>
          <tpl fld="5" item="1"/>
          <tpl fld="2" item="1"/>
          <tpl fld="7" item="0"/>
          <tpl hier="51" item="4294967295"/>
        </tpls>
      </n>
      <m in="0" fc="00404040">
        <tpls c="5">
          <tpl fld="9" item="9"/>
          <tpl fld="6" item="14"/>
          <tpl fld="2" item="0"/>
          <tpl fld="7" item="0"/>
          <tpl hier="51" item="4294967295"/>
        </tpls>
      </m>
      <m in="0" fc="00404040">
        <tpls c="5">
          <tpl fld="9" item="5"/>
          <tpl fld="6" item="8"/>
          <tpl fld="2" item="1"/>
          <tpl fld="7" item="0"/>
          <tpl hier="51" item="4294967295"/>
        </tpls>
      </m>
      <n v="18314000" in="0" bc="00B4F0FF" fc="00008000">
        <tpls c="5">
          <tpl fld="1" item="18"/>
          <tpl fld="6" item="21"/>
          <tpl fld="2" item="0"/>
          <tpl fld="7" item="0"/>
          <tpl hier="51" item="4294967295"/>
        </tpls>
      </n>
      <m in="2" bc="00B4F0FF" fc="00404040">
        <tpls c="5">
          <tpl fld="1" item="8"/>
          <tpl fld="6" item="8"/>
          <tpl fld="2" item="0"/>
          <tpl fld="7" item="0"/>
          <tpl hier="51" item="4294967295"/>
        </tpls>
      </m>
      <m in="0" bc="00B4F0FF" fc="00404040">
        <tpls c="5">
          <tpl fld="1" item="31"/>
          <tpl fld="6" item="19"/>
          <tpl fld="2" item="4"/>
          <tpl fld="7" item="0"/>
          <tpl hier="51" item="4294967295"/>
        </tpls>
      </m>
      <n v="487560446.33999997" in="0" bc="00B4F0FF" fc="00008000">
        <tpls c="5">
          <tpl fld="1" item="29"/>
          <tpl fld="6" item="11"/>
          <tpl fld="2" item="0"/>
          <tpl fld="7" item="0"/>
          <tpl hier="51" item="4294967295"/>
        </tpls>
      </n>
      <n v="0.25666152410868537" in="2" bc="00B4F0FF" fc="00008000">
        <tpls c="5">
          <tpl fld="1" item="15"/>
          <tpl fld="5" item="2"/>
          <tpl fld="2" item="0"/>
          <tpl fld="7" item="0"/>
          <tpl hier="51" item="4294967295"/>
        </tpls>
      </n>
      <n v="1014037590.2629" in="0" bc="00B4F0FF" fc="00008000">
        <tpls c="5">
          <tpl fld="1" item="33"/>
          <tpl fld="6" item="9"/>
          <tpl fld="2" item="0"/>
          <tpl fld="7" item="0"/>
          <tpl hier="51" item="4294967295"/>
        </tpls>
      </n>
      <n v="116259971.19000001" in="0" bc="00B4F0FF" fc="00008000">
        <tpls c="5">
          <tpl fld="1" item="52"/>
          <tpl fld="5" item="1"/>
          <tpl fld="2" item="0"/>
          <tpl fld="7" item="0"/>
          <tpl hier="51" item="4294967295"/>
        </tpls>
      </n>
      <n v="16404000" in="0" bc="00B4F0FF" fc="00008000">
        <tpls c="5">
          <tpl fld="1" item="31"/>
          <tpl fld="6" item="22"/>
          <tpl fld="2" item="4"/>
          <tpl fld="7" item="0"/>
          <tpl hier="51" item="4294967295"/>
        </tpls>
      </n>
      <n v="794232140" in="0" bc="00B4F0FF" fc="00008000">
        <tpls c="5">
          <tpl fld="1" item="2"/>
          <tpl fld="6" item="20"/>
          <tpl fld="2" item="4"/>
          <tpl fld="7" item="0"/>
          <tpl hier="51" item="4294967295"/>
        </tpls>
      </n>
      <n v="558108586.75999999" in="0" bc="00B4F0FF" fc="00008000">
        <tpls c="5">
          <tpl fld="1" item="29"/>
          <tpl fld="6" item="6"/>
          <tpl fld="2" item="0"/>
          <tpl fld="7" item="0"/>
          <tpl hier="51" item="4294967295"/>
        </tpls>
      </n>
      <m in="0" bc="00B4F0FF" fc="00404040">
        <tpls c="5">
          <tpl fld="1" item="14"/>
          <tpl fld="6" item="18"/>
          <tpl fld="2" item="0"/>
          <tpl fld="7" item="0"/>
          <tpl hier="51" item="4294967295"/>
        </tpls>
      </m>
      <m in="0" fc="00404040">
        <tpls c="5">
          <tpl fld="9" item="10"/>
          <tpl fld="6" item="19"/>
          <tpl fld="2" item="0"/>
          <tpl fld="7" item="0"/>
          <tpl hier="51" item="4294967295"/>
        </tpls>
      </m>
      <n v="0" in="0" bc="00B4F0FF" fc="00404040">
        <tpls c="5">
          <tpl fld="1" item="36"/>
          <tpl fld="6" item="16"/>
          <tpl fld="2" item="0"/>
          <tpl fld="7" item="0"/>
          <tpl hier="51" item="4294967295"/>
        </tpls>
      </n>
      <n v="154994153.44999999" in="0" bc="00B4F0FF" fc="00008000">
        <tpls c="5">
          <tpl fld="1" item="33"/>
          <tpl fld="6" item="3"/>
          <tpl fld="2" item="1"/>
          <tpl fld="7" item="0"/>
          <tpl hier="51" item="4294967295"/>
        </tpls>
      </n>
      <m in="2" bc="00B4F0FF" fc="00404040">
        <tpls c="5">
          <tpl fld="1" item="15"/>
          <tpl fld="6" item="2"/>
          <tpl fld="2" item="1"/>
          <tpl fld="7" item="0"/>
          <tpl hier="51" item="4294967295"/>
        </tpls>
      </m>
      <n v="348952" in="0" bc="00B4F0FF" fc="00008000">
        <tpls c="5">
          <tpl fld="1" item="19"/>
          <tpl fld="5" item="3"/>
          <tpl fld="2" item="1"/>
          <tpl fld="7" item="0"/>
          <tpl hier="51" item="4294967295"/>
        </tpls>
      </n>
      <m in="0" bc="00B4F0FF" fc="00404040">
        <tpls c="5">
          <tpl fld="1" item="33"/>
          <tpl fld="6" item="8"/>
          <tpl fld="2" item="1"/>
          <tpl fld="7" item="0"/>
          <tpl hier="51" item="4294967295"/>
        </tpls>
      </m>
      <n v="0" in="0" fc="00404040">
        <tpls c="5">
          <tpl fld="9" item="10"/>
          <tpl fld="6" item="6"/>
          <tpl fld="2" item="1"/>
          <tpl fld="7" item="0"/>
          <tpl hier="51" item="4294967295"/>
        </tpls>
      </n>
      <n v="0" in="0" fc="00404040">
        <tpls c="5">
          <tpl fld="9" item="14"/>
          <tpl fld="5" item="1"/>
          <tpl fld="2" item="0"/>
          <tpl fld="7" item="0"/>
          <tpl hier="51" item="4294967295"/>
        </tpls>
      </n>
      <n v="0" in="0" bc="00B4F0FF" fc="00404040">
        <tpls c="5">
          <tpl fld="1" item="32"/>
          <tpl fld="6" item="5"/>
          <tpl fld="2" item="4"/>
          <tpl fld="7" item="0"/>
          <tpl hier="51" item="4294967295"/>
        </tpls>
      </n>
      <n v="1114052728.79" in="0" fc="00008000">
        <tpls c="5">
          <tpl fld="9" item="6"/>
          <tpl fld="5" item="1"/>
          <tpl fld="2" item="1"/>
          <tpl fld="7" item="0"/>
          <tpl hier="51" item="4294967295"/>
        </tpls>
      </n>
      <n v="1431756570.9000001" in="0" bc="00B4F0FF" fc="00008000">
        <tpls c="5">
          <tpl fld="1" item="34"/>
          <tpl fld="6" item="9"/>
          <tpl fld="2" item="1"/>
          <tpl fld="7" item="0"/>
          <tpl hier="51" item="4294967295"/>
        </tpls>
      </n>
      <m in="0" bc="00B4F0FF" fc="00404040">
        <tpls c="5">
          <tpl fld="1" item="34"/>
          <tpl fld="6" item="19"/>
          <tpl fld="2" item="1"/>
          <tpl fld="7" item="0"/>
          <tpl hier="51" item="4294967295"/>
        </tpls>
      </m>
      <n v="0" in="0" fc="00404040">
        <tpls c="5">
          <tpl fld="9" item="24"/>
          <tpl fld="5" item="1"/>
          <tpl fld="2" item="0"/>
          <tpl fld="7" item="0"/>
          <tpl hier="51" item="4294967295"/>
        </tpls>
      </n>
      <n v="8452103651.9478102" in="0" bc="00B4F0FF" fc="00008000">
        <tpls c="5">
          <tpl fld="1" item="37"/>
          <tpl fld="6" item="20"/>
          <tpl fld="2" item="0"/>
          <tpl fld="7" item="0"/>
          <tpl hier="51" item="4294967295"/>
        </tpls>
      </n>
      <n v="2747600" in="0" bc="00B4F0FF" fc="00008000">
        <tpls c="5">
          <tpl fld="1" item="2"/>
          <tpl fld="6" item="5"/>
          <tpl fld="2" item="5"/>
          <tpl fld="7" item="0"/>
          <tpl hier="51" item="4294967295"/>
        </tpls>
      </n>
      <m in="0" bc="00B4F0FF" fc="00404040">
        <tpls c="5">
          <tpl fld="1" item="17"/>
          <tpl fld="6" item="2"/>
          <tpl fld="2" item="1"/>
          <tpl fld="7" item="0"/>
          <tpl hier="51" item="4294967295"/>
        </tpls>
      </m>
      <n v="903796" in="0" bc="00B4F0FF" fc="00008000">
        <tpls c="5">
          <tpl fld="1" item="10"/>
          <tpl fld="5" item="2"/>
          <tpl fld="2" item="1"/>
          <tpl fld="7" item="0"/>
          <tpl hier="51" item="4294967295"/>
        </tpls>
      </n>
      <m in="0" fc="00404040">
        <tpls c="5">
          <tpl fld="20" item="17"/>
          <tpl fld="5" item="1"/>
          <tpl fld="2" item="0"/>
          <tpl fld="7" item="0"/>
          <tpl hier="51" item="4294967295"/>
        </tpls>
      </m>
      <m in="0" bc="00B4F0FF" fc="00404040">
        <tpls c="5">
          <tpl fld="1" item="28"/>
          <tpl fld="6" item="8"/>
          <tpl fld="2" item="0"/>
          <tpl fld="7" item="0"/>
          <tpl hier="51" item="4294967295"/>
        </tpls>
      </m>
      <n v="346437360" in="0" bc="00B4F0FF" fc="00008000">
        <tpls c="5">
          <tpl fld="1" item="31"/>
          <tpl fld="5" item="1"/>
          <tpl fld="2" item="4"/>
          <tpl fld="7" item="0"/>
          <tpl hier="51" item="4294967295"/>
        </tpls>
      </n>
      <n v="349332" in="0" fc="00008000">
        <tpls c="5">
          <tpl fld="20" item="34"/>
          <tpl fld="5" item="1"/>
          <tpl fld="2" item="1"/>
          <tpl fld="7" item="0"/>
          <tpl hier="51" item="4294967295"/>
        </tpls>
      </n>
      <n v="0.56009298870516822" in="0" bc="00B4F0FF" fc="00008000">
        <tpls c="5">
          <tpl fld="1" item="7"/>
          <tpl fld="6" item="16"/>
          <tpl fld="2" item="0"/>
          <tpl fld="7" item="0"/>
          <tpl hier="51" item="4294967295"/>
        </tpls>
      </n>
      <n v="3018000" in="0" bc="00B4F0FF" fc="00008000">
        <tpls c="5">
          <tpl fld="1" item="2"/>
          <tpl fld="6" item="12"/>
          <tpl fld="2" item="4"/>
          <tpl fld="7" item="0"/>
          <tpl hier="51" item="4294967295"/>
        </tpls>
      </n>
      <n v="0" in="0" bc="00B4F0FF" fc="00404040">
        <tpls c="5">
          <tpl fld="1" item="45"/>
          <tpl fld="6" item="5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5"/>
          <tpl fld="2" item="1"/>
          <tpl fld="7" item="0"/>
          <tpl hier="51" item="4294967295"/>
        </tpls>
      </n>
      <n v="14366100" in="0" bc="00B4F0FF" fc="00008000">
        <tpls c="5">
          <tpl fld="1" item="30"/>
          <tpl fld="6" item="22"/>
          <tpl fld="2" item="5"/>
          <tpl fld="7" item="0"/>
          <tpl hier="51" item="4294967295"/>
        </tpls>
      </n>
      <n v="100754300" in="0" bc="00B4F0FF" fc="00008000">
        <tpls c="5">
          <tpl fld="1" item="40"/>
          <tpl fld="6" item="3"/>
          <tpl fld="2" item="1"/>
          <tpl fld="7" item="0"/>
          <tpl hier="51" item="4294967295"/>
        </tpls>
      </n>
      <m in="0" bc="00B4F0FF" fc="00404040">
        <tpls c="5">
          <tpl fld="1" item="29"/>
          <tpl fld="6" item="4"/>
          <tpl fld="2" item="1"/>
          <tpl fld="7" item="0"/>
          <tpl hier="51" item="4294967295"/>
        </tpls>
      </m>
      <m in="0" bc="00B4F0FF" fc="00404040">
        <tpls c="5">
          <tpl fld="1" item="28"/>
          <tpl fld="6" item="4"/>
          <tpl fld="2" item="1"/>
          <tpl fld="7" item="0"/>
          <tpl hier="51" item="4294967295"/>
        </tpls>
      </m>
      <n v="3.6281118830054782" in="2" bc="00B4F0FF" fc="00008000">
        <tpls c="5">
          <tpl fld="1" item="15"/>
          <tpl fld="6" item="12"/>
          <tpl fld="2" item="0"/>
          <tpl fld="7" item="0"/>
          <tpl hier="51" item="4294967295"/>
        </tpls>
      </n>
      <n v="98239716.839999989" in="0" bc="00B4F0FF" fc="00008000">
        <tpls c="5">
          <tpl fld="1" item="13"/>
          <tpl fld="5" item="0"/>
          <tpl fld="2" item="1"/>
          <tpl fld="7" item="0"/>
          <tpl hier="51" item="4294967295"/>
        </tpls>
      </n>
      <n v="935400" in="0" bc="00B4F0FF" fc="00008000">
        <tpls c="5">
          <tpl fld="1" item="32"/>
          <tpl fld="6" item="4"/>
          <tpl fld="2" item="5"/>
          <tpl fld="7" item="0"/>
          <tpl hier="51" item="4294967295"/>
        </tpls>
      </n>
      <n v="130077234506.21069" in="0" bc="00B4F0FF" fc="00008000">
        <tpls c="5">
          <tpl fld="1" item="17"/>
          <tpl fld="5" item="1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3"/>
          <tpl fld="2" item="0"/>
          <tpl fld="7" item="0"/>
          <tpl hier="51" item="4294967295"/>
        </tpls>
      </n>
      <m in="0" bc="00B4F0FF" fc="00404040">
        <tpls c="5">
          <tpl fld="1" item="43"/>
          <tpl fld="6" item="4"/>
          <tpl fld="2" item="1"/>
          <tpl fld="7" item="0"/>
          <tpl hier="51" item="4294967295"/>
        </tpls>
      </m>
      <n v="37280467" in="0" bc="00B4F0FF" fc="00008000">
        <tpls c="5">
          <tpl fld="1" item="42"/>
          <tpl fld="6" item="3"/>
          <tpl fld="2" item="1"/>
          <tpl fld="7" item="0"/>
          <tpl hier="51" item="4294967295"/>
        </tpls>
      </n>
      <m in="0" bc="00B4F0FF" fc="00404040">
        <tpls c="5">
          <tpl fld="1" item="20"/>
          <tpl fld="6" item="8"/>
          <tpl fld="2" item="1"/>
          <tpl fld="7" item="0"/>
          <tpl hier="51" item="4294967295"/>
        </tpls>
      </m>
      <n v="36651227" in="0" bc="00B4F0FF" fc="00008000">
        <tpls c="5">
          <tpl fld="1" item="42"/>
          <tpl fld="6" item="3"/>
          <tpl fld="2" item="0"/>
          <tpl fld="7" item="0"/>
          <tpl hier="51" item="4294967295"/>
        </tpls>
      </n>
      <n v="1064852072.28" in="0" fc="00008000">
        <tpls c="4">
          <tpl fld="9" item="6"/>
          <tpl fld="5" item="1"/>
          <tpl fld="2" item="0"/>
          <tpl hier="51" item="4294967295"/>
        </tpls>
      </n>
      <n v="36359523" in="0" fc="00008000">
        <tpls c="5">
          <tpl fld="9" item="5"/>
          <tpl fld="6" item="11"/>
          <tpl fld="2" item="1"/>
          <tpl fld="7" item="0"/>
          <tpl hier="51" item="4294967295"/>
        </tpls>
      </n>
      <n v="1986407258" in="0" bc="00B4F0FF" fc="00008000">
        <tpls c="5">
          <tpl fld="1" item="34"/>
          <tpl fld="6" item="6"/>
          <tpl fld="2" item="1"/>
          <tpl fld="7" item="0"/>
          <tpl hier="51" item="4294967295"/>
        </tpls>
      </n>
      <n v="7438974018.6999998" in="0" bc="00B4F0FF" fc="00008000">
        <tpls c="5">
          <tpl fld="1" item="29"/>
          <tpl fld="6" item="16"/>
          <tpl fld="2" item="1"/>
          <tpl fld="7" item="0"/>
          <tpl hier="51" item="4294967295"/>
        </tpls>
      </n>
      <n v="32854300" in="0" bc="00B4F0FF" fc="00008000">
        <tpls c="5">
          <tpl fld="1" item="32"/>
          <tpl fld="6" item="22"/>
          <tpl fld="2" item="5"/>
          <tpl fld="7" item="0"/>
          <tpl hier="51" item="4294967295"/>
        </tpls>
      </n>
      <m in="0" bc="00B4F0FF" fc="00404040">
        <tpls c="5">
          <tpl fld="1" item="4"/>
          <tpl fld="6" item="18"/>
          <tpl fld="2" item="0"/>
          <tpl fld="7" item="0"/>
          <tpl hier="51" item="4294967295"/>
        </tpls>
      </m>
      <n v="0" in="0" bc="00B4F0FF" fc="00404040">
        <tpls c="5">
          <tpl fld="1" item="45"/>
          <tpl fld="6" item="12"/>
          <tpl fld="2" item="1"/>
          <tpl fld="7" item="0"/>
          <tpl hier="51" item="4294967295"/>
        </tpls>
      </n>
      <n v="22766200" in="0" fc="00008000">
        <tpls c="5">
          <tpl fld="20" item="26"/>
          <tpl fld="5" item="1"/>
          <tpl fld="2" item="23"/>
          <tpl fld="7" item="0"/>
          <tpl hier="51" item="4294967295"/>
        </tpls>
      </n>
      <n v="746246203.34000003" in="0" bc="00B4F0FF" fc="00008000">
        <tpls c="5">
          <tpl fld="1" item="28"/>
          <tpl fld="6" item="16"/>
          <tpl fld="2" item="1"/>
          <tpl fld="7" item="0"/>
          <tpl hier="51" item="4294967295"/>
        </tpls>
      </n>
      <m in="2" bc="00B4F0FF" fc="00404040">
        <tpls c="5">
          <tpl fld="1" item="15"/>
          <tpl fld="6" item="19"/>
          <tpl fld="2" item="0"/>
          <tpl fld="7" item="0"/>
          <tpl hier="51" item="4294967295"/>
        </tpls>
      </m>
      <m in="0" bc="00B4F0FF" fc="00404040">
        <tpls c="5">
          <tpl fld="1" item="5"/>
          <tpl fld="6" item="18"/>
          <tpl fld="2" item="0"/>
          <tpl fld="7" item="0"/>
          <tpl hier="51" item="4294967295"/>
        </tpls>
      </m>
      <n v="0" in="0" bc="00B4F0FF" fc="00404040">
        <tpls c="5">
          <tpl fld="1" item="45"/>
          <tpl fld="6" item="6"/>
          <tpl fld="2" item="1"/>
          <tpl fld="7" item="0"/>
          <tpl hier="51" item="4294967295"/>
        </tpls>
      </n>
      <n v="0.57105625544439476" bc="00B4F0FF" fc="00008000">
        <tpls c="5">
          <tpl fld="1" item="48"/>
          <tpl fld="5" item="1"/>
          <tpl fld="2" item="0"/>
          <tpl fld="7" item="0"/>
          <tpl hier="51" item="4294967295"/>
        </tpls>
      </n>
      <n v="60758000" in="0" bc="00B4F0FF" fc="00008000">
        <tpls c="5">
          <tpl fld="1" item="10"/>
          <tpl fld="6" item="22"/>
          <tpl fld="2" item="4"/>
          <tpl fld="7" item="0"/>
          <tpl hier="51" item="4294967295"/>
        </tpls>
      </n>
      <n v="181544469.48999998" in="0" bc="00B4F0FF" fc="00008000">
        <tpls c="5">
          <tpl fld="1" item="14"/>
          <tpl fld="5" item="0"/>
          <tpl fld="2" item="1"/>
          <tpl fld="7" item="0"/>
          <tpl hier="51" item="4294967295"/>
        </tpls>
      </n>
      <n v="29572057.09" in="0" bc="00B4F0FF" fc="00008000">
        <tpls c="5">
          <tpl fld="1" item="41"/>
          <tpl fld="5" item="1"/>
          <tpl fld="2" item="0"/>
          <tpl fld="7" item="0"/>
          <tpl hier="51" item="4294967295"/>
        </tpls>
      </n>
      <m in="0" bc="00B4F0FF" fc="00404040">
        <tpls c="5">
          <tpl fld="1" item="1"/>
          <tpl fld="6" item="8"/>
          <tpl fld="2" item="4"/>
          <tpl fld="7" item="0"/>
          <tpl hier="51" item="4294967295"/>
        </tpls>
      </m>
      <m in="0" bc="00B4F0FF" fc="00404040">
        <tpls c="5">
          <tpl fld="1" item="10"/>
          <tpl fld="6" item="14"/>
          <tpl fld="2" item="4"/>
          <tpl fld="7" item="0"/>
          <tpl hier="51" item="4294967295"/>
        </tpls>
      </m>
      <n v="5354575.5" in="0" bc="00B4F0FF" fc="00008000">
        <tpls c="5">
          <tpl fld="1" item="17"/>
          <tpl fld="6" item="12"/>
          <tpl fld="2" item="0"/>
          <tpl fld="7" item="0"/>
          <tpl hier="51" item="4294967295"/>
        </tpls>
      </n>
      <n v="6000" in="0" bc="00B4F0FF" fc="00008000">
        <tpls c="5">
          <tpl fld="1" item="16"/>
          <tpl fld="6" item="4"/>
          <tpl fld="2" item="0"/>
          <tpl fld="7" item="0"/>
          <tpl hier="51" item="4294967295"/>
        </tpls>
      </n>
      <n v="206775000" in="0" bc="00B4F0FF" fc="00008000">
        <tpls c="5">
          <tpl fld="1" item="31"/>
          <tpl fld="6" item="16"/>
          <tpl fld="2" item="4"/>
          <tpl fld="7" item="0"/>
          <tpl hier="51" item="4294967295"/>
        </tpls>
      </n>
      <m in="0" bc="00B4F0FF" fc="00404040">
        <tpls c="5">
          <tpl fld="1" item="19"/>
          <tpl fld="6" item="18"/>
          <tpl fld="2" item="0"/>
          <tpl fld="7" item="0"/>
          <tpl hier="51" item="4294967295"/>
        </tpls>
      </m>
      <n v="37280467" in="0" bc="00B4F0FF" fc="00008000">
        <tpls c="5">
          <tpl fld="1" item="29"/>
          <tpl fld="6" item="3"/>
          <tpl fld="2" item="1"/>
          <tpl fld="7" item="0"/>
          <tpl hier="51" item="4294967295"/>
        </tpls>
      </n>
      <n v="451.12" in="0" fc="00008000">
        <tpls c="4">
          <tpl fld="20" item="9"/>
          <tpl fld="5" item="1"/>
          <tpl fld="2" item="0"/>
          <tpl hier="51" item="4294967295"/>
        </tpls>
      </n>
      <n v="33323987775.650002" in="0" bc="00B4F0FF" fc="00008000">
        <tpls c="5">
          <tpl fld="1" item="3"/>
          <tpl fld="5" item="0"/>
          <tpl fld="2" item="1"/>
          <tpl fld="7" item="0"/>
          <tpl hier="51" item="4294967295"/>
        </tpls>
      </n>
      <n v="53113000" in="0" bc="00B4F0FF" fc="00008000">
        <tpls c="5">
          <tpl fld="1" item="10"/>
          <tpl fld="6" item="3"/>
          <tpl fld="2" item="4"/>
          <tpl fld="7" item="0"/>
          <tpl hier="51" item="4294967295"/>
        </tpls>
      </n>
      <n v="26876651.900000002" in="0" bc="00B4F0FF" fc="00008000">
        <tpls c="5">
          <tpl fld="1" item="30"/>
          <tpl fld="6" item="11"/>
          <tpl fld="2" item="4"/>
          <tpl fld="7" item="0"/>
          <tpl hier="51" item="4294967295"/>
        </tpls>
      </n>
      <m in="0" fc="00404040">
        <tpls c="5">
          <tpl fld="9" item="5"/>
          <tpl fld="6" item="7"/>
          <tpl fld="2" item="0"/>
          <tpl fld="7" item="0"/>
          <tpl hier="51" item="4294967295"/>
        </tpls>
      </m>
      <n v="46912600" in="0" fc="00008000">
        <tpls c="5">
          <tpl fld="20" item="4"/>
          <tpl fld="5" item="1"/>
          <tpl fld="2" item="5"/>
          <tpl fld="7" item="0"/>
          <tpl hier="51" item="4294967295"/>
        </tpls>
      </n>
      <n v="970632705.57999992" in="0" bc="00B4F0FF" fc="00008000">
        <tpls c="5">
          <tpl fld="1" item="1"/>
          <tpl fld="5" item="1"/>
          <tpl fld="2" item="4"/>
          <tpl fld="7" item="0"/>
          <tpl hier="51" item="4294967295"/>
        </tpls>
      </n>
      <m in="0" bc="00B4F0FF" fc="00404040">
        <tpls c="5">
          <tpl fld="1" item="30"/>
          <tpl fld="6" item="17"/>
          <tpl fld="2" item="5"/>
          <tpl fld="7" item="0"/>
          <tpl hier="51" item="4294967295"/>
        </tpls>
      </m>
      <n v="49862323.060000002" in="0" fc="00008000">
        <tpls c="5">
          <tpl fld="20" item="6"/>
          <tpl fld="5" item="1"/>
          <tpl fld="2" item="0"/>
          <tpl fld="7" item="0"/>
          <tpl hier="51" item="4294967295"/>
        </tpls>
      </n>
      <m in="0" fc="00404040">
        <tpls c="5">
          <tpl fld="9" item="10"/>
          <tpl fld="6" item="7"/>
          <tpl fld="2" item="0"/>
          <tpl fld="7" item="0"/>
          <tpl hier="51" item="4294967295"/>
        </tpls>
      </m>
      <m in="0" bc="00B4F0FF" fc="00404040">
        <tpls c="5">
          <tpl fld="1" item="29"/>
          <tpl fld="6" item="7"/>
          <tpl fld="2" item="1"/>
          <tpl fld="7" item="0"/>
          <tpl hier="51" item="4294967295"/>
        </tpls>
      </m>
      <m in="0" fc="00404040">
        <tpls c="5">
          <tpl fld="9" item="5"/>
          <tpl fld="6" item="7"/>
          <tpl fld="2" item="1"/>
          <tpl fld="7" item="0"/>
          <tpl hier="51" item="4294967295"/>
        </tpls>
      </m>
      <n v="-5769159" in="0" fc="00000080">
        <tpls c="5">
          <tpl fld="20" item="15"/>
          <tpl fld="5" item="1"/>
          <tpl fld="2" item="1"/>
          <tpl fld="7" item="0"/>
          <tpl hier="51" item="4294967295"/>
        </tpls>
      </n>
      <m in="0" bc="00B4F0FF" fc="00404040">
        <tpls c="5">
          <tpl fld="1" item="45"/>
          <tpl fld="6" item="2"/>
          <tpl fld="2" item="1"/>
          <tpl fld="7" item="0"/>
          <tpl hier="51" item="4294967295"/>
        </tpls>
      </m>
      <n v="0.14823379105349049" in="2" bc="00B4F0FF" fc="00008000">
        <tpls c="5">
          <tpl fld="1" item="9"/>
          <tpl fld="6" item="21"/>
          <tpl fld="2" item="0"/>
          <tpl fld="7" item="0"/>
          <tpl hier="51" item="4294967295"/>
        </tpls>
      </n>
      <n v="30046300" in="0" bc="00B4F0FF" fc="00008000">
        <tpls c="5">
          <tpl fld="1" item="10"/>
          <tpl fld="6" item="6"/>
          <tpl fld="2" item="5"/>
          <tpl fld="7" item="0"/>
          <tpl hier="51" item="4294967295"/>
        </tpls>
      </n>
      <m in="0" bc="00B4F0FF" fc="00404040">
        <tpls c="5">
          <tpl fld="1" item="2"/>
          <tpl fld="6" item="7"/>
          <tpl fld="2" item="5"/>
          <tpl fld="7" item="0"/>
          <tpl hier="51" item="4294967295"/>
        </tpls>
      </m>
      <n v="41211013033.260002" in="0" bc="00B4F0FF" fc="00008000">
        <tpls c="5">
          <tpl fld="1" item="17"/>
          <tpl fld="6" item="16"/>
          <tpl fld="2" item="0"/>
          <tpl fld="7" item="0"/>
          <tpl hier="51" item="4294967295"/>
        </tpls>
      </n>
      <n v="3517000" in="0" bc="00B4F0FF" fc="00008000">
        <tpls c="5">
          <tpl fld="1" item="31"/>
          <tpl fld="6" item="18"/>
          <tpl fld="2" item="5"/>
          <tpl fld="7" item="0"/>
          <tpl hier="51" item="4294967295"/>
        </tpls>
      </n>
      <n v="42292000" in="0" bc="00B4F0FF" fc="00008000">
        <tpls c="5">
          <tpl fld="1" item="49"/>
          <tpl fld="6" item="3"/>
          <tpl fld="2" item="4"/>
          <tpl fld="7" item="0"/>
          <tpl hier="51" item="4294967295"/>
        </tpls>
      </n>
      <n v="486433044.85000002" in="0" bc="00B4F0FF" fc="00008000">
        <tpls c="5">
          <tpl fld="1" item="42"/>
          <tpl fld="6" item="11"/>
          <tpl fld="2" item="1"/>
          <tpl fld="7" item="0"/>
          <tpl hier="51" item="4294967295"/>
        </tpls>
      </n>
      <n v="1276284214.1099999" in="0" fc="00008000">
        <tpls c="5">
          <tpl fld="20" item="24"/>
          <tpl fld="5" item="1"/>
          <tpl fld="2" item="8"/>
          <tpl fld="7" item="0"/>
          <tpl hier="51" item="4294967295"/>
        </tpls>
      </n>
      <n v="24000" in="0" bc="00B4F0FF" fc="00008000">
        <tpls c="5">
          <tpl fld="1" item="32"/>
          <tpl fld="6" item="3"/>
          <tpl fld="2" item="5"/>
          <tpl fld="7" item="0"/>
          <tpl hier="51" item="4294967295"/>
        </tpls>
      </n>
      <n v="0" in="0" bc="00B4F0FF" fc="00404040">
        <tpls c="5">
          <tpl fld="1" item="36"/>
          <tpl fld="6" item="12"/>
          <tpl fld="2" item="1"/>
          <tpl fld="7" item="0"/>
          <tpl hier="51" item="4294967295"/>
        </tpls>
      </n>
      <n v="214441" in="0" bc="00B4F0FF" fc="00008000">
        <tpls c="5">
          <tpl fld="1" item="0"/>
          <tpl fld="5" item="3"/>
          <tpl fld="2" item="1"/>
          <tpl fld="7" item="0"/>
          <tpl hier="51" item="4294967295"/>
        </tpls>
      </n>
      <n v="1915894110.25" in="0" fc="00008000">
        <tpls c="5">
          <tpl fld="9" item="5"/>
          <tpl fld="6" item="20"/>
          <tpl fld="2" item="1"/>
          <tpl fld="7" item="0"/>
          <tpl hier="51" item="4294967295"/>
        </tpls>
      </n>
      <n v="112013800" in="0" bc="00B4F0FF" fc="00008000">
        <tpls c="5">
          <tpl fld="1" item="30"/>
          <tpl fld="6" item="16"/>
          <tpl fld="2" item="5"/>
          <tpl fld="7" item="0"/>
          <tpl hier="51" item="4294967295"/>
        </tpls>
      </n>
      <n v="0" in="0" fc="00404040">
        <tpls c="5">
          <tpl fld="9" item="19"/>
          <tpl fld="5" item="1"/>
          <tpl fld="2" item="0"/>
          <tpl fld="7" item="0"/>
          <tpl hier="51" item="4294967295"/>
        </tpls>
      </n>
      <n v="3421000" in="0" bc="00B4F0FF" fc="00008000">
        <tpls c="5">
          <tpl fld="1" item="47"/>
          <tpl fld="5" item="1"/>
          <tpl fld="2" item="0"/>
          <tpl fld="7" item="0"/>
          <tpl hier="51" item="4294967295"/>
        </tpls>
      </n>
      <n v="14345070.869999999" in="0" bc="00B4F0FF" fc="00008000">
        <tpls c="4">
          <tpl fld="1" item="6"/>
          <tpl fld="8" item="6"/>
          <tpl fld="2" item="1"/>
          <tpl fld="7" item="0"/>
        </tpls>
      </n>
      <n v="145870054" in="0" bc="00B4F0FF" fc="00008000">
        <tpls c="5">
          <tpl fld="1" item="37"/>
          <tpl fld="6" item="13"/>
          <tpl fld="2" item="1"/>
          <tpl fld="7" item="0"/>
          <tpl hier="51" item="4294967295"/>
        </tpls>
      </n>
      <n v="12650500" in="0" bc="00B4F0FF" fc="00008000">
        <tpls c="5">
          <tpl fld="1" item="49"/>
          <tpl fld="6" item="21"/>
          <tpl fld="2" item="5"/>
          <tpl fld="7" item="0"/>
          <tpl hier="51" item="4294967295"/>
        </tpls>
      </n>
      <m in="0" bc="00B4F0FF" fc="00404040">
        <tpls c="5">
          <tpl fld="1" item="36"/>
          <tpl fld="6" item="8"/>
          <tpl fld="2" item="0"/>
          <tpl fld="7" item="0"/>
          <tpl hier="51" item="4294967295"/>
        </tpls>
      </m>
      <m in="0" bc="00B4F0FF" fc="00404040">
        <tpls c="5">
          <tpl fld="1" item="17"/>
          <tpl fld="6" item="19"/>
          <tpl fld="2" item="1"/>
          <tpl fld="7" item="0"/>
          <tpl hier="51" item="4294967295"/>
        </tpls>
      </m>
      <n v="1765001161.3699999" in="0" bc="00B4F0FF" fc="00008000">
        <tpls c="5">
          <tpl fld="1" item="34"/>
          <tpl fld="6" item="11"/>
          <tpl fld="2" item="1"/>
          <tpl fld="7" item="0"/>
          <tpl hier="51" item="4294967295"/>
        </tpls>
      </n>
      <n v="0.14319131942750288" in="2" bc="00B4F0FF" fc="00008000">
        <tpls c="5">
          <tpl fld="1" item="15"/>
          <tpl fld="6" item="5"/>
          <tpl fld="2" item="0"/>
          <tpl fld="7" item="0"/>
          <tpl hier="51" item="4294967295"/>
        </tpls>
      </n>
      <n v="507482225.70999998" in="0" fc="00008000">
        <tpls c="5">
          <tpl fld="9" item="13"/>
          <tpl fld="5" item="1"/>
          <tpl fld="2" item="1"/>
          <tpl fld="7" item="0"/>
          <tpl hier="51" item="4294967295"/>
        </tpls>
      </n>
      <n v="10184000" in="0" bc="00B4F0FF" fc="00008000">
        <tpls c="5">
          <tpl fld="1" item="31"/>
          <tpl fld="6" item="6"/>
          <tpl fld="2" item="5"/>
          <tpl fld="7" item="0"/>
          <tpl hier="51" item="4294967295"/>
        </tpls>
      </n>
      <n v="0" in="0" bc="00B4F0FF" fc="00404040">
        <tpls c="5">
          <tpl fld="1" item="49"/>
          <tpl fld="6" item="5"/>
          <tpl fld="2" item="5"/>
          <tpl fld="7" item="0"/>
          <tpl hier="51" item="4294967295"/>
        </tpls>
      </n>
      <n v="7964216500" in="0" bc="00B4F0FF" fc="00008000">
        <tpls c="5">
          <tpl fld="1" item="5"/>
          <tpl fld="5" item="0"/>
          <tpl fld="2" item="0"/>
          <tpl fld="7" item="0"/>
          <tpl hier="51" item="4294967295"/>
        </tpls>
      </n>
      <n v="9767033.8338570017" in="0" bc="00B4F0FF" fc="00008000">
        <tpls c="5">
          <tpl fld="1" item="25"/>
          <tpl fld="6" item="21"/>
          <tpl fld="2" item="1"/>
          <tpl fld="7" item="0"/>
          <tpl hier="51" item="4294967295"/>
        </tpls>
      </n>
      <n v="120364785" in="0" bc="00B4F0FF" fc="00008000">
        <tpls c="5">
          <tpl fld="1" item="23"/>
          <tpl fld="5" item="0"/>
          <tpl fld="2" item="0"/>
          <tpl fld="7" item="0"/>
          <tpl hier="51" item="4294967295"/>
        </tpls>
      </n>
      <m in="0" fc="00404040">
        <tpls c="5">
          <tpl fld="9" item="9"/>
          <tpl fld="6" item="8"/>
          <tpl fld="2" item="1"/>
          <tpl fld="7" item="0"/>
          <tpl hier="51" item="4294967295"/>
        </tpls>
      </m>
      <n v="11473000" in="0" bc="00B4F0FF" fc="00008000">
        <tpls c="5">
          <tpl fld="1" item="30"/>
          <tpl fld="6" item="3"/>
          <tpl fld="2" item="5"/>
          <tpl fld="7" item="0"/>
          <tpl hier="51" item="4294967295"/>
        </tpls>
      </n>
      <n v="17171600" in="0" bc="00B4F0FF" fc="00008000">
        <tpls c="5">
          <tpl fld="1" item="49"/>
          <tpl fld="6" item="19"/>
          <tpl fld="2" item="5"/>
          <tpl fld="7" item="0"/>
          <tpl hier="51" item="4294967295"/>
        </tpls>
      </n>
      <m in="0" bc="00B4F0FF" fc="00404040">
        <tpls c="5">
          <tpl fld="1" item="28"/>
          <tpl fld="6" item="7"/>
          <tpl fld="2" item="0"/>
          <tpl fld="7" item="0"/>
          <tpl hier="51" item="4294967295"/>
        </tpls>
      </m>
      <n v="-602548.07999999996" in="0" fc="00000080">
        <tpls c="5">
          <tpl fld="20" item="21"/>
          <tpl fld="5" item="1"/>
          <tpl fld="2" item="1"/>
          <tpl fld="7" item="0"/>
          <tpl hier="51" item="4294967295"/>
        </tpls>
      </n>
      <n v="1897000" in="0" bc="00B4F0FF" fc="00008000">
        <tpls c="5">
          <tpl fld="1" item="1"/>
          <tpl fld="6" item="3"/>
          <tpl fld="2" item="5"/>
          <tpl fld="7" item="0"/>
          <tpl hier="51" item="4294967295"/>
        </tpls>
      </n>
      <m in="0" fc="00404040">
        <tpls c="5">
          <tpl fld="9" item="9"/>
          <tpl fld="6" item="19"/>
          <tpl fld="2" item="0"/>
          <tpl fld="7" item="0"/>
          <tpl hier="51" item="4294967295"/>
        </tpls>
      </m>
      <m in="0" fc="00404040">
        <tpls c="5">
          <tpl fld="9" item="5"/>
          <tpl fld="6" item="2"/>
          <tpl fld="2" item="1"/>
          <tpl fld="7" item="0"/>
          <tpl hier="51" item="4294967295"/>
        </tpls>
      </m>
      <n v="0" in="0" fc="00404040">
        <tpls c="5">
          <tpl fld="9" item="14"/>
          <tpl fld="6" item="11"/>
          <tpl fld="2" item="1"/>
          <tpl fld="7" item="0"/>
          <tpl hier="51" item="4294967295"/>
        </tpls>
      </n>
      <m in="0" bc="00B4F0FF" fc="00404040">
        <tpls c="5">
          <tpl fld="1" item="10"/>
          <tpl fld="6" item="14"/>
          <tpl fld="2" item="5"/>
          <tpl fld="7" item="0"/>
          <tpl hier="51" item="4294967295"/>
        </tpls>
      </m>
      <n v="0" in="0" fc="00404040">
        <tpls c="5">
          <tpl fld="20" item="9"/>
          <tpl fld="5" item="1"/>
          <tpl fld="2" item="1"/>
          <tpl fld="7" item="0"/>
          <tpl hier="51" item="4294967295"/>
        </tpls>
      </n>
      <n v="566761628.12" in="0" fc="00008000">
        <tpls c="5">
          <tpl fld="20" item="3"/>
          <tpl fld="5" item="1"/>
          <tpl fld="2" item="0"/>
          <tpl fld="7" item="0"/>
          <tpl hier="51" item="4294967295"/>
        </tpls>
      </n>
      <m in="0" bc="00B4F0FF" fc="00404040">
        <tpls c="5">
          <tpl fld="1" item="43"/>
          <tpl fld="6" item="14"/>
          <tpl fld="2" item="0"/>
          <tpl fld="7" item="0"/>
          <tpl hier="51" item="4294967295"/>
        </tpls>
      </m>
      <n v="549057578.41999996" in="0" fc="00008000">
        <tpls c="4">
          <tpl fld="9" item="6"/>
          <tpl fld="5" item="1"/>
          <tpl fld="2" item="22"/>
          <tpl hier="51" item="4294967295"/>
        </tpls>
      </n>
      <n v="253460335.11000001" in="0" fc="00008000">
        <tpls c="5">
          <tpl fld="9" item="13"/>
          <tpl fld="5" item="1"/>
          <tpl fld="2" item="22"/>
          <tpl fld="7" item="0"/>
          <tpl hier="51" item="4294967295"/>
        </tpls>
      </n>
      <n v="439503040.01000023" in="0" bc="00B4F0FF" fc="00008000">
        <tpls c="5">
          <tpl fld="1" item="30"/>
          <tpl fld="5" item="1"/>
          <tpl fld="2" item="5"/>
          <tpl fld="7" item="0"/>
          <tpl hier="51" item="4294967295"/>
        </tpls>
      </n>
      <n v="363185500" in="0" bc="00B4F0FF" fc="00008000">
        <tpls c="5">
          <tpl fld="1" item="40"/>
          <tpl fld="6" item="11"/>
          <tpl fld="2" item="1"/>
          <tpl fld="7" item="0"/>
          <tpl hier="51" item="4294967295"/>
        </tpls>
      </n>
      <m in="0" fc="00404040">
        <tpls c="5">
          <tpl fld="20" item="33"/>
          <tpl fld="5" item="1"/>
          <tpl fld="2" item="0"/>
          <tpl fld="7" item="0"/>
          <tpl hier="51" item="4294967295"/>
        </tpls>
      </m>
      <n v="10060400" in="0" bc="00B4F0FF" fc="00008000">
        <tpls c="5">
          <tpl fld="1" item="49"/>
          <tpl fld="6" item="22"/>
          <tpl fld="2" item="5"/>
          <tpl fld="7" item="0"/>
          <tpl hier="51" item="4294967295"/>
        </tpls>
      </n>
      <n v="-5769334.7861430002" in="0" fc="00000080">
        <tpls c="5">
          <tpl fld="15" item="3"/>
          <tpl fld="5" item="1"/>
          <tpl fld="2" item="1"/>
          <tpl fld="7" item="0"/>
          <tpl hier="51" item="4294967295"/>
        </tpls>
      </n>
      <n v="7.176920600972081E-3" in="1" bc="00B4F0FF" fc="00008000">
        <tpls c="5">
          <tpl fld="1" item="24"/>
          <tpl fld="5" item="0"/>
          <tpl fld="2" item="1"/>
          <tpl fld="7" item="0"/>
          <tpl hier="51" item="4294967295"/>
        </tpls>
      </n>
      <n v="0" in="0" fc="00404040">
        <tpls c="5">
          <tpl fld="9" item="14"/>
          <tpl fld="6" item="9"/>
          <tpl fld="2" item="1"/>
          <tpl fld="7" item="0"/>
          <tpl hier="51" item="4294967295"/>
        </tpls>
      </n>
      <n v="8146371817.3500004" in="0" bc="00B4F0FF" fc="00008000">
        <tpls c="5">
          <tpl fld="1" item="4"/>
          <tpl fld="5" item="0"/>
          <tpl fld="2" item="1"/>
          <tpl fld="7" item="0"/>
          <tpl hier="51" item="4294967295"/>
        </tpls>
      </n>
      <n v="5983032568.9345045" in="0" bc="00B4F0FF" fc="00008000">
        <tpls c="5">
          <tpl fld="1" item="16"/>
          <tpl fld="6" item="11"/>
          <tpl fld="2" item="1"/>
          <tpl fld="7" item="0"/>
          <tpl hier="51" item="4294967295"/>
        </tpls>
      </n>
      <n v="233647520783.8045" in="0" bc="00B4F0FF" fc="00008000">
        <tpls c="5">
          <tpl fld="1" item="16"/>
          <tpl fld="5" item="1"/>
          <tpl fld="2" item="1"/>
          <tpl fld="7" item="0"/>
          <tpl hier="51" item="4294967295"/>
        </tpls>
      </n>
      <n v="70523100" in="0" bc="00B4F0FF" fc="00008000">
        <tpls c="5">
          <tpl fld="1" item="10"/>
          <tpl fld="6" item="22"/>
          <tpl fld="2" item="5"/>
          <tpl fld="7" item="0"/>
          <tpl hier="51" item="4294967295"/>
        </tpls>
      </n>
      <m in="0" bc="00B4F0FF" fc="00404040">
        <tpls c="5">
          <tpl fld="1" item="10"/>
          <tpl fld="6" item="17"/>
          <tpl fld="2" item="4"/>
          <tpl fld="7" item="0"/>
          <tpl hier="51" item="4294967295"/>
        </tpls>
      </m>
      <n v="0" in="0" fc="00404040">
        <tpls c="5">
          <tpl fld="9" item="9"/>
          <tpl fld="6" item="16"/>
          <tpl fld="2" item="1"/>
          <tpl fld="7" item="0"/>
          <tpl hier="51" item="4294967295"/>
        </tpls>
      </n>
      <m in="0" bc="00B4F0FF" fc="00404040">
        <tpls c="5">
          <tpl fld="1" item="45"/>
          <tpl fld="6" item="14"/>
          <tpl fld="2" item="0"/>
          <tpl fld="7" item="0"/>
          <tpl hier="51" item="4294967295"/>
        </tpls>
      </m>
      <n v="1.3204771457537911E-2" in="1" bc="00B4F0FF" fc="00008000">
        <tpls c="5">
          <tpl fld="1" item="24"/>
          <tpl fld="6" item="3"/>
          <tpl fld="2" item="0"/>
          <tpl fld="7" item="0"/>
          <tpl hier="51" item="4294967295"/>
        </tpls>
      </n>
      <n v="30770254.73" in="0" bc="00B4F0FF" fc="00008000">
        <tpls c="5">
          <tpl fld="1" item="13"/>
          <tpl fld="6" item="21"/>
          <tpl fld="2" item="0"/>
          <tpl fld="7" item="0"/>
          <tpl hier="51" item="4294967295"/>
        </tpls>
      </n>
      <n v="26011200" in="0" fc="00008000">
        <tpls c="5">
          <tpl fld="20" item="26"/>
          <tpl fld="5" item="1"/>
          <tpl fld="2" item="5"/>
          <tpl fld="7" item="0"/>
          <tpl hier="51" item="4294967295"/>
        </tpls>
      </n>
      <n v="14800223825" in="0" bc="00B4F0FF" fc="00008000">
        <tpls c="5">
          <tpl fld="1" item="34"/>
          <tpl fld="6" item="13"/>
          <tpl fld="2" item="1"/>
          <tpl fld="7" item="0"/>
          <tpl hier="51" item="4294967295"/>
        </tpls>
      </n>
      <n v="6614722.9399999995" in="0" fc="00008000">
        <tpls c="5">
          <tpl fld="20" item="15"/>
          <tpl fld="5" item="1"/>
          <tpl fld="2" item="0"/>
          <tpl fld="7" item="0"/>
          <tpl hier="51" item="4294967295"/>
        </tpls>
      </n>
      <m in="0" bc="00B4F0FF" fc="00404040">
        <tpls c="5">
          <tpl fld="1" item="37"/>
          <tpl fld="6" item="2"/>
          <tpl fld="2" item="1"/>
          <tpl fld="7" item="0"/>
          <tpl hier="51" item="4294967295"/>
        </tpls>
      </m>
      <n v="3018000" in="0" bc="00B4F0FF" fc="00008000">
        <tpls c="5">
          <tpl fld="1" item="32"/>
          <tpl fld="6" item="12"/>
          <tpl fld="2" item="4"/>
          <tpl fld="7" item="0"/>
          <tpl hier="51" item="4294967295"/>
        </tpls>
      </n>
      <n v="51410000" in="0" bc="00B4F0FF" fc="00008000">
        <tpls c="5">
          <tpl fld="1" item="2"/>
          <tpl fld="6" item="3"/>
          <tpl fld="2" item="5"/>
          <tpl fld="7" item="0"/>
          <tpl hier="51" item="4294967295"/>
        </tpls>
      </n>
      <m in="0" bc="00B4F0FF" fc="00404040">
        <tpls c="5">
          <tpl fld="1" item="49"/>
          <tpl fld="6" item="7"/>
          <tpl fld="2" item="4"/>
          <tpl fld="7" item="0"/>
          <tpl hier="51" item="4294967295"/>
        </tpls>
      </m>
      <m in="2" bc="00B4F0FF" fc="00404040">
        <tpls c="5">
          <tpl fld="1" item="9"/>
          <tpl fld="6" item="18"/>
          <tpl fld="2" item="0"/>
          <tpl fld="7" item="0"/>
          <tpl hier="51" item="4294967295"/>
        </tpls>
      </m>
      <n v="737736.06" in="0" fc="00008000">
        <tpls c="5">
          <tpl fld="9" item="20"/>
          <tpl fld="5" item="1"/>
          <tpl fld="2" item="1"/>
          <tpl fld="7" item="0"/>
          <tpl hier="51" item="4294967295"/>
        </tpls>
      </n>
      <n v="212250500" in="0" bc="00B4F0FF" fc="00008000">
        <tpls c="5">
          <tpl fld="1" item="32"/>
          <tpl fld="6" item="16"/>
          <tpl fld="2" item="5"/>
          <tpl fld="7" item="0"/>
          <tpl hier="51" item="4294967295"/>
        </tpls>
      </n>
      <n v="0" in="0" bc="00B4F0FF" fc="00404040">
        <tpls c="5">
          <tpl fld="1" item="49"/>
          <tpl fld="6" item="12"/>
          <tpl fld="2" item="5"/>
          <tpl fld="7" item="0"/>
          <tpl hier="51" item="4294967295"/>
        </tpls>
      </n>
      <n v="8146371817.3500004" in="0" bc="00B4F0FF" fc="00008000">
        <tpls c="5">
          <tpl fld="1" item="16"/>
          <tpl fld="5" item="0"/>
          <tpl fld="2" item="1"/>
          <tpl fld="7" item="0"/>
          <tpl hier="51" item="4294967295"/>
        </tpls>
      </n>
      <n v="74599435" in="0" bc="00B4F0FF" fc="00008000">
        <tpls c="5">
          <tpl fld="1" item="18"/>
          <tpl fld="5" item="0"/>
          <tpl fld="2" item="1"/>
          <tpl fld="7" item="0"/>
          <tpl hier="51" item="4294967295"/>
        </tpls>
      </n>
      <n v="31774000" in="0" bc="00B4F0FF" fc="00008000">
        <tpls c="5">
          <tpl fld="1" item="10"/>
          <tpl fld="6" item="6"/>
          <tpl fld="2" item="4"/>
          <tpl fld="7" item="0"/>
          <tpl hier="51" item="4294967295"/>
        </tpls>
      </n>
      <n v="24100" in="0" fc="00008000">
        <tpls c="5">
          <tpl fld="9" item="25"/>
          <tpl fld="5" item="1"/>
          <tpl fld="2" item="23"/>
          <tpl fld="7" item="0"/>
          <tpl hier="51" item="4294967295"/>
        </tpls>
      </n>
      <n v="81264600" in="0" bc="00B4F0FF" fc="00008000">
        <tpls c="5">
          <tpl fld="1" item="6"/>
          <tpl fld="5" item="0"/>
          <tpl fld="2" item="0"/>
          <tpl fld="7" item="0"/>
          <tpl hier="51" item="4294967295"/>
        </tpls>
      </n>
      <n v="8053000" in="0" bc="00B4F0FF" fc="00008000">
        <tpls c="5">
          <tpl fld="1" item="32"/>
          <tpl fld="6" item="9"/>
          <tpl fld="2" item="5"/>
          <tpl fld="7" item="0"/>
          <tpl hier="51" item="4294967295"/>
        </tpls>
      </n>
      <m in="0" fc="00404040">
        <tpls c="5">
          <tpl fld="9" item="14"/>
          <tpl fld="6" item="14"/>
          <tpl fld="2" item="0"/>
          <tpl fld="7" item="0"/>
          <tpl hier="51" item="4294967295"/>
        </tpls>
      </m>
      <m in="0" bc="00B4F0FF" fc="00404040">
        <tpls c="5">
          <tpl fld="1" item="31"/>
          <tpl fld="6" item="7"/>
          <tpl fld="2" item="5"/>
          <tpl fld="7" item="0"/>
          <tpl hier="51" item="4294967295"/>
        </tpls>
      </m>
      <n v="0" in="0" bc="00B4F0FF" fc="00404040">
        <tpls c="5">
          <tpl fld="1" item="37"/>
          <tpl fld="6" item="12"/>
          <tpl fld="2" item="1"/>
          <tpl fld="7" item="0"/>
          <tpl hier="51" item="4294967295"/>
        </tpls>
      </n>
      <n v="258.85999999999996" in="0" bc="00B4F0FF" fc="00008000">
        <tpls c="5">
          <tpl fld="1" item="31"/>
          <tpl fld="6" item="2"/>
          <tpl fld="2" item="5"/>
          <tpl fld="7" item="0"/>
          <tpl hier="51" item="4294967295"/>
        </tpls>
      </n>
      <n v="1094018265" in="0" bc="00B4F0FF" fc="00008000">
        <tpls c="5">
          <tpl fld="1" item="40"/>
          <tpl fld="6" item="13"/>
          <tpl fld="2" item="0"/>
          <tpl fld="7" item="0"/>
          <tpl hier="51" item="4294967295"/>
        </tpls>
      </n>
      <n v="173401130" in="0" bc="00B4F0FF" fc="00008000">
        <tpls c="5">
          <tpl fld="1" item="49"/>
          <tpl fld="6" item="20"/>
          <tpl fld="2" item="4"/>
          <tpl fld="7" item="0"/>
          <tpl hier="51" item="4294967295"/>
        </tpls>
      </n>
      <n v="40364000" in="0" bc="00B4F0FF" fc="00008000">
        <tpls c="5">
          <tpl fld="1" item="2"/>
          <tpl fld="6" item="18"/>
          <tpl fld="2" item="5"/>
          <tpl fld="7" item="0"/>
          <tpl hier="51" item="4294967295"/>
        </tpls>
      </n>
      <n v="54794000" in="0" bc="00B4F0FF" fc="00008000">
        <tpls c="5">
          <tpl fld="1" item="16"/>
          <tpl fld="6" item="3"/>
          <tpl fld="2" item="0"/>
          <tpl fld="7" item="0"/>
          <tpl hier="51" item="4294967295"/>
        </tpls>
      </n>
      <n v="0" in="0" bc="00B4F0FF" fc="00404040">
        <tpls c="5">
          <tpl fld="1" item="28"/>
          <tpl fld="6" item="11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13"/>
          <tpl fld="2" item="1"/>
          <tpl fld="7" item="0"/>
          <tpl hier="51" item="4294967295"/>
        </tpls>
      </n>
      <m in="0" bc="00B4F0FF" fc="00404040">
        <tpls c="5">
          <tpl fld="1" item="32"/>
          <tpl fld="6" item="8"/>
          <tpl fld="2" item="4"/>
          <tpl fld="7" item="0"/>
          <tpl hier="51" item="4294967295"/>
        </tpls>
      </m>
      <n v="238186200" in="0" bc="00B4F0FF" fc="00008000">
        <tpls c="5">
          <tpl fld="1" item="32"/>
          <tpl fld="6" item="16"/>
          <tpl fld="2" item="4"/>
          <tpl fld="7" item="0"/>
          <tpl hier="51" item="4294967295"/>
        </tpls>
      </n>
      <n v="18943177.09" in="0" bc="00B4F0FF" fc="00008000">
        <tpls c="5">
          <tpl fld="1" item="32"/>
          <tpl fld="6" item="11"/>
          <tpl fld="2" item="4"/>
          <tpl fld="7" item="0"/>
          <tpl hier="51" item="4294967295"/>
        </tpls>
      </n>
      <n v="9188000" in="0" bc="00B4F0FF" fc="00008000">
        <tpls c="5">
          <tpl fld="1" item="32"/>
          <tpl fld="6" item="9"/>
          <tpl fld="2" item="4"/>
          <tpl fld="7" item="0"/>
          <tpl hier="51" item="4294967295"/>
        </tpls>
      </n>
      <m in="0" bc="00B4F0FF" fc="00404040">
        <tpls c="5">
          <tpl fld="1" item="32"/>
          <tpl fld="6" item="17"/>
          <tpl fld="2" item="4"/>
          <tpl fld="7" item="0"/>
          <tpl hier="51" item="4294967295"/>
        </tpls>
      </m>
      <n v="92514568.280000001" in="0" bc="00B4F0FF" fc="00008000">
        <tpls c="5">
          <tpl fld="1" item="29"/>
          <tpl fld="6" item="5"/>
          <tpl fld="2" item="1"/>
          <tpl fld="7" item="0"/>
          <tpl hier="51" item="4294967295"/>
        </tpls>
      </n>
      <n v="19592770" in="0" bc="00B4F0FF" fc="00008000">
        <tpls c="5">
          <tpl fld="1" item="29"/>
          <tpl fld="6" item="12"/>
          <tpl fld="2" item="1"/>
          <tpl fld="7" item="0"/>
          <tpl hier="51" item="4294967295"/>
        </tpls>
      </n>
      <m in="0" bc="00B4F0FF" fc="00404040">
        <tpls c="5">
          <tpl fld="1" item="29"/>
          <tpl fld="6" item="19"/>
          <tpl fld="2" item="1"/>
          <tpl fld="7" item="0"/>
          <tpl hier="51" item="4294967295"/>
        </tpls>
      </m>
      <n v="549057578.41999996" in="0" fc="00008000">
        <tpls c="5">
          <tpl fld="9" item="6"/>
          <tpl fld="5" item="1"/>
          <tpl fld="2" item="22"/>
          <tpl fld="7" item="0"/>
          <tpl hier="51" item="4294967295"/>
        </tpls>
      </n>
      <n v="72987373.180000007" in="0" bc="00B4F0FF" fc="00008000">
        <tpls c="5">
          <tpl fld="1" item="28"/>
          <tpl fld="6" item="20"/>
          <tpl fld="2" item="1"/>
          <tpl fld="7" item="0"/>
          <tpl hier="51" item="4294967295"/>
        </tpls>
      </n>
      <n v="18512039" in="0" bc="00B4F0FF" fc="00008000">
        <tpls c="5">
          <tpl fld="1" item="28"/>
          <tpl fld="6" item="9"/>
          <tpl fld="2" item="1"/>
          <tpl fld="7" item="0"/>
          <tpl hier="51" item="4294967295"/>
        </tpls>
      </n>
      <m in="0" fc="00404040">
        <tpls c="5">
          <tpl fld="9" item="10"/>
          <tpl fld="6" item="2"/>
          <tpl fld="2" item="0"/>
          <tpl fld="7" item="0"/>
          <tpl hier="51" item="4294967295"/>
        </tpls>
      </m>
      <n v="0" in="0" fc="00404040">
        <tpls c="5">
          <tpl fld="9" item="10"/>
          <tpl fld="6" item="13"/>
          <tpl fld="2" item="0"/>
          <tpl fld="7" item="0"/>
          <tpl hier="51" item="4294967295"/>
        </tpls>
      </n>
      <n v="20921852.32" in="0" fc="00008000">
        <tpls c="5">
          <tpl fld="9" item="10"/>
          <tpl fld="6" item="20"/>
          <tpl fld="2" item="0"/>
          <tpl fld="7" item="0"/>
          <tpl hier="51" item="4294967295"/>
        </tpls>
      </n>
      <n v="173559850" in="0" bc="00B4F0FF" fc="00008000">
        <tpls c="5">
          <tpl fld="1" item="40"/>
          <tpl fld="6" item="9"/>
          <tpl fld="2" item="1"/>
          <tpl fld="7" item="0"/>
          <tpl hier="51" item="4294967295"/>
        </tpls>
      </n>
      <n v="26532655.625" in="0" bc="00B4F0FF" fc="00008000">
        <tpls c="5">
          <tpl fld="1" item="40"/>
          <tpl fld="6" item="5"/>
          <tpl fld="2" item="1"/>
          <tpl fld="7" item="0"/>
          <tpl hier="51" item="4294967295"/>
        </tpls>
      </n>
      <m in="0" bc="00B4F0FF" fc="00404040">
        <tpls c="5">
          <tpl fld="1" item="40"/>
          <tpl fld="6" item="8"/>
          <tpl fld="2" item="1"/>
          <tpl fld="7" item="0"/>
          <tpl hier="51" item="4294967295"/>
        </tpls>
      </m>
      <m in="0" bc="00B4F0FF" fc="00404040">
        <tpls c="5">
          <tpl fld="1" item="40"/>
          <tpl fld="6" item="14"/>
          <tpl fld="2" item="1"/>
          <tpl fld="7" item="0"/>
          <tpl hier="51" item="4294967295"/>
        </tpls>
      </m>
      <m in="0" bc="00B4F0FF" fc="00404040">
        <tpls c="5">
          <tpl fld="1" item="40"/>
          <tpl fld="6" item="2"/>
          <tpl fld="2" item="1"/>
          <tpl fld="7" item="0"/>
          <tpl hier="51" item="4294967295"/>
        </tpls>
      </m>
      <n v="816254400" in="0" bc="00B4F0FF" fc="00008000">
        <tpls c="5">
          <tpl fld="1" item="0"/>
          <tpl fld="6" item="16"/>
          <tpl fld="2" item="5"/>
          <tpl fld="7" item="0"/>
          <tpl hier="51" item="4294967295"/>
        </tpls>
      </n>
      <n v="1063274792.9300001" in="0" bc="00B4F0FF" fc="00008000">
        <tpls c="5">
          <tpl fld="1" item="0"/>
          <tpl fld="5" item="1"/>
          <tpl fld="2" item="4"/>
          <tpl fld="7" item="0"/>
          <tpl hier="51" item="4294967295"/>
        </tpls>
      </n>
      <m in="0" fc="00404040">
        <tpls c="5">
          <tpl fld="20" item="24"/>
          <tpl fld="5" item="1"/>
          <tpl fld="2" item="0"/>
          <tpl fld="7" item="0"/>
          <tpl hier="51" item="4294967295"/>
        </tpls>
      </m>
      <n v="0" in="0" fc="00404040">
        <tpls c="5">
          <tpl fld="20" item="16"/>
          <tpl fld="5" item="1"/>
          <tpl fld="2" item="1"/>
          <tpl fld="7" item="0"/>
          <tpl hier="51" item="4294967295"/>
        </tpls>
      </n>
      <n v="222784384.27000001" in="0" bc="00B4F0FF" fc="00008000">
        <tpls c="5">
          <tpl fld="1" item="50"/>
          <tpl fld="5" item="1"/>
          <tpl fld="2" item="0"/>
          <tpl fld="7" item="0"/>
          <tpl hier="51" item="4294967295"/>
        </tpls>
      </n>
      <n v="2584415503.8400002" in="0" fc="00008000">
        <tpls c="5">
          <tpl fld="20" item="13"/>
          <tpl fld="5" item="1"/>
          <tpl fld="2" item="1"/>
          <tpl fld="7" item="0"/>
          <tpl hier="51" item="4294967295"/>
        </tpls>
      </n>
      <n v="0" in="0" fc="00404040">
        <tpls c="5">
          <tpl fld="15" item="4"/>
          <tpl fld="5" item="1"/>
          <tpl fld="2" item="1"/>
          <tpl fld="7" item="0"/>
          <tpl hier="51" item="4294967295"/>
        </tpls>
      </n>
      <m in="0" fc="00404040">
        <tpls c="5">
          <tpl fld="20" item="19"/>
          <tpl fld="5" item="1"/>
          <tpl fld="2" item="0"/>
          <tpl fld="7" item="0"/>
          <tpl hier="51" item="4294967295"/>
        </tpls>
      </m>
      <n v="0.49109420158006112" bc="00B4F0FF" fc="00008000">
        <tpls c="5">
          <tpl fld="1" item="48"/>
          <tpl fld="5" item="1"/>
          <tpl fld="2" item="1"/>
          <tpl fld="7" item="0"/>
          <tpl hier="51" item="4294967295"/>
        </tpls>
      </n>
      <n v="1059693442.23" in="0" fc="00008000">
        <tpls c="5">
          <tpl fld="20" item="3"/>
          <tpl fld="5" item="1"/>
          <tpl fld="2" item="4"/>
          <tpl fld="7" item="0"/>
          <tpl hier="51" item="4294967295"/>
        </tpls>
      </n>
      <m in="0" fc="00404040">
        <tpls c="5">
          <tpl fld="20" item="7"/>
          <tpl fld="5" item="1"/>
          <tpl fld="2" item="0"/>
          <tpl fld="7" item="0"/>
          <tpl hier="51" item="4294967295"/>
        </tpls>
      </m>
      <n v="500679.01000000536" in="0" bc="00B4F0FF" fc="00008000">
        <tpls c="5">
          <tpl fld="1" item="47"/>
          <tpl fld="5" item="1"/>
          <tpl fld="2" item="1"/>
          <tpl fld="7" item="0"/>
          <tpl hier="51" item="4294967295"/>
        </tpls>
      </n>
      <n v="0" in="0" fc="00404040">
        <tpls c="5">
          <tpl fld="9" item="8"/>
          <tpl fld="5" item="1"/>
          <tpl fld="2" item="1"/>
          <tpl fld="7" item="0"/>
          <tpl hier="51" item="4294967295"/>
        </tpls>
      </n>
      <n v="128906755.28" in="0" fc="00008000">
        <tpls c="5">
          <tpl fld="9" item="11"/>
          <tpl fld="5" item="1"/>
          <tpl fld="2" item="1"/>
          <tpl fld="7" item="0"/>
          <tpl hier="51" item="4294967295"/>
        </tpls>
      </n>
      <n v="121563182.84999999" in="0" fc="00008000">
        <tpls c="5">
          <tpl fld="20" item="10"/>
          <tpl fld="5" item="1"/>
          <tpl fld="2" item="1"/>
          <tpl fld="7" item="0"/>
          <tpl hier="51" item="4294967295"/>
        </tpls>
      </n>
      <n v="983804600" in="0" bc="00B4F0FF" fc="00008000">
        <tpls c="5">
          <tpl fld="1" item="0"/>
          <tpl fld="5" item="1"/>
          <tpl fld="2" item="5"/>
          <tpl fld="7" item="0"/>
          <tpl hier="51" item="4294967295"/>
        </tpls>
      </n>
      <n v="-253216.08000000007" in="0" fc="00000080">
        <tpls c="5">
          <tpl fld="9" item="17"/>
          <tpl fld="5" item="1"/>
          <tpl fld="2" item="1"/>
          <tpl fld="7" item="0"/>
          <tpl hier="51" item="4294967295"/>
        </tpls>
      </n>
      <n v="7628280.1200000001" in="0" fc="00008000">
        <tpls c="5">
          <tpl fld="9" item="26"/>
          <tpl fld="5" item="1"/>
          <tpl fld="2" item="1"/>
          <tpl fld="7" item="0"/>
          <tpl hier="51" item="4294967295"/>
        </tpls>
      </n>
      <n v="0" in="0" fc="00404040">
        <tpls c="5">
          <tpl fld="9" item="19"/>
          <tpl fld="5" item="1"/>
          <tpl fld="2" item="1"/>
          <tpl fld="7" item="0"/>
          <tpl hier="51" item="4294967295"/>
        </tpls>
      </n>
      <n v="130463100.11" in="0" bc="00B4F0FF" fc="00008000">
        <tpls c="5">
          <tpl fld="1" item="50"/>
          <tpl fld="5" item="1"/>
          <tpl fld="2" item="1"/>
          <tpl fld="7" item="0"/>
          <tpl hier="51" item="4294967295"/>
        </tpls>
      </n>
      <n v="27279382.23" in="0" fc="00008000">
        <tpls c="5">
          <tpl fld="20" item="3"/>
          <tpl fld="6" item="11"/>
          <tpl fld="2" item="4"/>
          <tpl fld="7" item="0"/>
          <tpl hier="51" item="4294967295"/>
        </tpls>
      </n>
      <n v="596162371.03999996" in="0" fc="00008000">
        <tpls c="5">
          <tpl fld="9" item="23"/>
          <tpl fld="5" item="1"/>
          <tpl fld="2" item="1"/>
          <tpl fld="7" item="0"/>
          <tpl hier="51" item="4294967295"/>
        </tpls>
      </n>
      <n v="166526171591.03003" in="0" bc="00B4F0FF" fc="00008000">
        <tpls c="5">
          <tpl fld="1" item="35"/>
          <tpl fld="5" item="1"/>
          <tpl fld="2" item="0"/>
          <tpl fld="7" item="0"/>
          <tpl hier="51" item="4294967295"/>
        </tpls>
      </n>
      <m in="0" fc="00404040">
        <tpls c="5">
          <tpl fld="20" item="4"/>
          <tpl fld="5" item="1"/>
          <tpl fld="2" item="0"/>
          <tpl fld="7" item="0"/>
          <tpl hier="51" item="4294967295"/>
        </tpls>
      </m>
      <n v="31930600" in="0" fc="00008000">
        <tpls c="5">
          <tpl fld="20" item="0"/>
          <tpl fld="6" item="11"/>
          <tpl fld="2" item="5"/>
          <tpl fld="7" item="0"/>
          <tpl hier="51" item="4294967295"/>
        </tpls>
      </n>
      <n v="42975605580" in="0" bc="00B4F0FF" fc="00008000">
        <tpls c="5">
          <tpl fld="1" item="53"/>
          <tpl fld="5" item="1"/>
          <tpl fld="2" item="0"/>
          <tpl fld="7" item="0"/>
          <tpl hier="51" item="4294967295"/>
        </tpls>
      </n>
      <n v="27581523740" in="0" bc="00B4F0FF" fc="00008000">
        <tpls c="5">
          <tpl fld="1" item="44"/>
          <tpl fld="5" item="1"/>
          <tpl fld="2" item="0"/>
          <tpl fld="7" item="0"/>
          <tpl hier="51" item="4294967295"/>
        </tpls>
      </n>
      <n v="524252400" in="0" fc="00008000">
        <tpls c="5">
          <tpl fld="20" item="2"/>
          <tpl fld="6" item="16"/>
          <tpl fld="2" item="5"/>
          <tpl fld="7" item="0"/>
          <tpl hier="51" item="4294967295"/>
        </tpls>
      </n>
      <n v="178526894322.38" in="0" bc="00B4F0FF" fc="00008000">
        <tpls c="5">
          <tpl fld="1" item="35"/>
          <tpl fld="5" item="1"/>
          <tpl fld="2" item="1"/>
          <tpl fld="7" item="0"/>
          <tpl hier="51" item="4294967295"/>
        </tpls>
      </n>
      <n v="-4400" in="0" fc="00000080">
        <tpls c="5">
          <tpl fld="20" item="25"/>
          <tpl fld="5" item="1"/>
          <tpl fld="2" item="1"/>
          <tpl fld="7" item="0"/>
          <tpl hier="51" item="4294967295"/>
        </tpls>
      </n>
      <n v="1449109" in="0" fc="00008000">
        <tpls c="5">
          <tpl fld="9" item="4"/>
          <tpl fld="5" item="1"/>
          <tpl fld="2" item="1"/>
          <tpl fld="7" item="0"/>
          <tpl hier="51" item="4294967295"/>
        </tpls>
      </n>
      <n v="-253216.08000000007" in="0" bc="00B4F0FF" fc="00000080">
        <tpls c="5">
          <tpl fld="1" item="41"/>
          <tpl fld="5" item="1"/>
          <tpl fld="2" item="1"/>
          <tpl fld="7" item="0"/>
          <tpl hier="51" item="4294967295"/>
        </tpls>
      </n>
      <m in="0" fc="00404040">
        <tpls c="5">
          <tpl fld="20" item="2"/>
          <tpl fld="6" item="11"/>
          <tpl fld="2" item="0"/>
          <tpl fld="7" item="0"/>
          <tpl hier="51" item="4294967295"/>
        </tpls>
      </m>
      <n v="899599090" in="0" bc="00B4F0FF" fc="00008000">
        <tpls c="5">
          <tpl fld="1" item="0"/>
          <tpl fld="6" item="16"/>
          <tpl fld="2" item="4"/>
          <tpl fld="7" item="0"/>
          <tpl hier="51" item="4294967295"/>
        </tpls>
      </n>
      <n v="896553300" in="0" fc="00008000">
        <tpls c="5">
          <tpl fld="20" item="3"/>
          <tpl fld="6" item="16"/>
          <tpl fld="2" item="4"/>
          <tpl fld="7" item="0"/>
          <tpl hier="51" item="4294967295"/>
        </tpls>
      </n>
      <m in="0" fc="00404040">
        <tpls c="5">
          <tpl fld="20" item="30"/>
          <tpl fld="5" item="1"/>
          <tpl fld="2" item="0"/>
          <tpl fld="7" item="0"/>
          <tpl hier="51" item="4294967295"/>
        </tpls>
      </m>
      <m in="2" bc="00B4F0FF" fc="00404040">
        <tpls c="5">
          <tpl fld="1" item="15"/>
          <tpl fld="6" item="8"/>
          <tpl fld="2" item="0"/>
          <tpl fld="7" item="0"/>
          <tpl hier="51" item="4294967295"/>
        </tpls>
      </m>
      <m in="2" bc="00B4F0FF" fc="00404040">
        <tpls c="5">
          <tpl fld="1" item="15"/>
          <tpl fld="6" item="14"/>
          <tpl fld="2" item="0"/>
          <tpl fld="7" item="0"/>
          <tpl hier="51" item="4294967295"/>
        </tpls>
      </m>
      <n v="11838160" in="0" bc="00B4F0FF" fc="00008000">
        <tpls c="4">
          <tpl fld="1" item="6"/>
          <tpl fld="6" item="9"/>
          <tpl fld="2" item="1"/>
          <tpl fld="7" item="0"/>
        </tpls>
      </n>
      <m in="0" bc="00B4F0FF" fc="00404040">
        <tpls c="5">
          <tpl fld="1" item="1"/>
          <tpl fld="6" item="7"/>
          <tpl fld="2" item="5"/>
          <tpl fld="7" item="0"/>
          <tpl hier="51" item="4294967295"/>
        </tpls>
      </m>
      <m in="0" bc="00B4F0FF" fc="00404040">
        <tpls c="5">
          <tpl fld="1" item="10"/>
          <tpl fld="6" item="8"/>
          <tpl fld="2" item="5"/>
          <tpl fld="7" item="0"/>
          <tpl hier="51" item="4294967295"/>
        </tpls>
      </m>
      <n v="4603000" in="0" bc="00B4F0FF" fc="00008000">
        <tpls c="5">
          <tpl fld="1" item="1"/>
          <tpl fld="6" item="18"/>
          <tpl fld="2" item="5"/>
          <tpl fld="7" item="0"/>
          <tpl hier="51" item="4294967295"/>
        </tpls>
      </n>
      <n v="869300" in="0" bc="00B4F0FF" fc="00008000">
        <tpls c="5">
          <tpl fld="1" item="10"/>
          <tpl fld="6" item="4"/>
          <tpl fld="2" item="5"/>
          <tpl fld="7" item="0"/>
          <tpl hier="51" item="4294967295"/>
        </tpls>
      </n>
      <n v="9867300" in="0" bc="00B4F0FF" fc="00008000">
        <tpls c="5">
          <tpl fld="1" item="31"/>
          <tpl fld="6" item="11"/>
          <tpl fld="2" item="5"/>
          <tpl fld="7" item="0"/>
          <tpl hier="51" item="4294967295"/>
        </tpls>
      </n>
      <n v="0" in="0" bc="00B4F0FF" fc="00404040">
        <tpls c="5">
          <tpl fld="1" item="32"/>
          <tpl fld="6" item="2"/>
          <tpl fld="2" item="5"/>
          <tpl fld="7" item="0"/>
          <tpl hier="51" item="4294967295"/>
        </tpls>
      </n>
      <n v="5663065.4400000004" in="0" bc="00B4F0FF" fc="00008000">
        <tpls c="5">
          <tpl fld="1" item="2"/>
          <tpl fld="6" item="2"/>
          <tpl fld="2" item="5"/>
          <tpl fld="7" item="0"/>
          <tpl hier="51" item="4294967295"/>
        </tpls>
      </n>
      <m in="0" bc="00B4F0FF" fc="00404040">
        <tpls c="5">
          <tpl fld="1" item="2"/>
          <tpl fld="6" item="8"/>
          <tpl fld="2" item="5"/>
          <tpl fld="7" item="0"/>
          <tpl hier="51" item="4294967295"/>
        </tpls>
      </m>
      <n v="69000" in="0" bc="00B4F0FF" fc="00008000">
        <tpls c="5">
          <tpl fld="1" item="31"/>
          <tpl fld="6" item="3"/>
          <tpl fld="2" item="5"/>
          <tpl fld="7" item="0"/>
          <tpl hier="51" item="4294967295"/>
        </tpls>
      </n>
      <m in="0" bc="00B4F0FF" fc="00404040">
        <tpls c="5">
          <tpl fld="1" item="30"/>
          <tpl fld="6" item="7"/>
          <tpl fld="2" item="5"/>
          <tpl fld="7" item="0"/>
          <tpl hier="51" item="4294967295"/>
        </tpls>
      </m>
      <n v="102638900" in="0" bc="00B4F0FF" fc="00008000">
        <tpls c="5">
          <tpl fld="1" item="49"/>
          <tpl fld="6" item="13"/>
          <tpl fld="2" item="5"/>
          <tpl fld="7" item="0"/>
          <tpl hier="51" item="4294967295"/>
        </tpls>
      </n>
      <n v="35243000" in="0" bc="00B4F0FF" fc="00008000">
        <tpls c="5">
          <tpl fld="1" item="49"/>
          <tpl fld="6" item="9"/>
          <tpl fld="2" item="5"/>
          <tpl fld="7" item="0"/>
          <tpl hier="51" item="4294967295"/>
        </tpls>
      </n>
      <m in="0" bc="00B4F0FF" fc="00404040">
        <tpls c="5">
          <tpl fld="1" item="32"/>
          <tpl fld="6" item="8"/>
          <tpl fld="2" item="5"/>
          <tpl fld="7" item="0"/>
          <tpl hier="51" item="4294967295"/>
        </tpls>
      </m>
      <n v="95925400" in="0" bc="00B4F0FF" fc="00008000">
        <tpls c="5">
          <tpl fld="1" item="1"/>
          <tpl fld="6" item="16"/>
          <tpl fld="2" item="5"/>
          <tpl fld="7" item="0"/>
          <tpl hier="51" item="4294967295"/>
        </tpls>
      </n>
      <n v="44927500" in="0" bc="00B4F0FF" fc="00008000">
        <tpls c="5">
          <tpl fld="1" item="49"/>
          <tpl fld="6" item="11"/>
          <tpl fld="2" item="5"/>
          <tpl fld="7" item="0"/>
          <tpl hier="51" item="4294967295"/>
        </tpls>
      </n>
      <n v="0" in="0" bc="00B4F0FF" fc="00404040">
        <tpls c="5">
          <tpl fld="1" item="30"/>
          <tpl fld="6" item="12"/>
          <tpl fld="2" item="5"/>
          <tpl fld="7" item="0"/>
          <tpl hier="51" item="4294967295"/>
        </tpls>
      </n>
      <n v="48500" in="0" bc="00B4F0FF" fc="00008000">
        <tpls c="5">
          <tpl fld="1" item="31"/>
          <tpl fld="6" item="19"/>
          <tpl fld="2" item="5"/>
          <tpl fld="7" item="0"/>
          <tpl hier="51" item="4294967295"/>
        </tpls>
      </n>
      <n v="35761000" in="0" bc="00B4F0FF" fc="00008000">
        <tpls c="5">
          <tpl fld="1" item="10"/>
          <tpl fld="6" item="18"/>
          <tpl fld="2" item="5"/>
          <tpl fld="7" item="0"/>
          <tpl hier="51" item="4294967295"/>
        </tpls>
      </n>
      <n v="600" in="0" bc="00B4F0FF" fc="00008000">
        <tpls c="5">
          <tpl fld="1" item="30"/>
          <tpl fld="6" item="4"/>
          <tpl fld="2" item="5"/>
          <tpl fld="7" item="0"/>
          <tpl hier="51" item="4294967295"/>
        </tpls>
      </n>
      <n v="17583100" in="0" bc="00B4F0FF" fc="00008000">
        <tpls c="5">
          <tpl fld="1" item="1"/>
          <tpl fld="6" item="11"/>
          <tpl fld="2" item="5"/>
          <tpl fld="7" item="0"/>
          <tpl hier="51" item="4294967295"/>
        </tpls>
      </n>
      <n v="3288200" in="0" bc="00B4F0FF" fc="00008000">
        <tpls c="5">
          <tpl fld="1" item="2"/>
          <tpl fld="6" item="12"/>
          <tpl fld="2" item="5"/>
          <tpl fld="7" item="0"/>
          <tpl hier="51" item="4294967295"/>
        </tpls>
      </n>
      <n v="14916500" in="0" bc="00B4F0FF" fc="00008000">
        <tpls c="5">
          <tpl fld="1" item="10"/>
          <tpl fld="6" item="19"/>
          <tpl fld="2" item="5"/>
          <tpl fld="7" item="0"/>
          <tpl hier="51" item="4294967295"/>
        </tpls>
      </n>
      <n v="11549000" in="0" bc="00B4F0FF" fc="00008000">
        <tpls c="5">
          <tpl fld="1" item="30"/>
          <tpl fld="6" item="18"/>
          <tpl fld="2" item="5"/>
          <tpl fld="7" item="0"/>
          <tpl hier="51" item="4294967295"/>
        </tpls>
      </n>
      <n v="1435500" in="0" bc="00B4F0FF" fc="00008000">
        <tpls c="5">
          <tpl fld="1" item="31"/>
          <tpl fld="6" item="5"/>
          <tpl fld="2" item="5"/>
          <tpl fld="7" item="0"/>
          <tpl hier="51" item="4294967295"/>
        </tpls>
      </n>
      <n v="1637300" in="0" bc="00B4F0FF" fc="00008000">
        <tpls c="5">
          <tpl fld="1" item="30"/>
          <tpl fld="6" item="19"/>
          <tpl fld="2" item="5"/>
          <tpl fld="7" item="0"/>
          <tpl hier="51" item="4294967295"/>
        </tpls>
      </n>
      <n v="70737200" in="0" bc="00B4F0FF" fc="00008000">
        <tpls c="5">
          <tpl fld="1" item="10"/>
          <tpl fld="6" item="11"/>
          <tpl fld="2" item="5"/>
          <tpl fld="7" item="0"/>
          <tpl hier="51" item="4294967295"/>
        </tpls>
      </n>
      <n v="49513000" in="0" bc="00B4F0FF" fc="00008000">
        <tpls c="5">
          <tpl fld="1" item="10"/>
          <tpl fld="6" item="3"/>
          <tpl fld="2" item="5"/>
          <tpl fld="7" item="0"/>
          <tpl hier="51" item="4294967295"/>
        </tpls>
      </n>
      <n v="3987200" in="0" bc="00B4F0FF" fc="00008000">
        <tpls c="5">
          <tpl fld="1" item="1"/>
          <tpl fld="6" item="6"/>
          <tpl fld="2" item="5"/>
          <tpl fld="7" item="0"/>
          <tpl hier="51" item="4294967295"/>
        </tpls>
      </n>
      <n v="2172305965.4400001" in="0" bc="00B4F0FF" fc="00008000">
        <tpls c="5">
          <tpl fld="1" item="2"/>
          <tpl fld="5" item="1"/>
          <tpl fld="2" item="5"/>
          <tpl fld="7" item="0"/>
          <tpl hier="51" item="4294967295"/>
        </tpls>
      </n>
      <m in="0" bc="00B4F0FF" fc="00404040">
        <tpls c="5">
          <tpl fld="1" item="1"/>
          <tpl fld="6" item="17"/>
          <tpl fld="2" item="5"/>
          <tpl fld="7" item="0"/>
          <tpl hier="51" item="4294967295"/>
        </tpls>
      </m>
      <n v="0" in="0" bc="00B4F0FF" fc="00404040">
        <tpls c="5">
          <tpl fld="1" item="32"/>
          <tpl fld="6" item="19"/>
          <tpl fld="2" item="5"/>
          <tpl fld="7" item="0"/>
          <tpl hier="51" item="4294967295"/>
        </tpls>
      </n>
      <n v="66800" in="0" bc="00B4F0FF" fc="00008000">
        <tpls c="5">
          <tpl fld="1" item="1"/>
          <tpl fld="6" item="4"/>
          <tpl fld="2" item="5"/>
          <tpl fld="7" item="0"/>
          <tpl hier="51" item="4294967295"/>
        </tpls>
      </n>
      <n v="7015000" in="0" bc="00B4F0FF" fc="00008000">
        <tpls c="5">
          <tpl fld="1" item="30"/>
          <tpl fld="6" item="6"/>
          <tpl fld="2" item="5"/>
          <tpl fld="7" item="0"/>
          <tpl hier="51" item="4294967295"/>
        </tpls>
      </n>
      <n v="2319000" in="0" bc="00B4F0FF" fc="00008000">
        <tpls c="5">
          <tpl fld="1" item="32"/>
          <tpl fld="6" item="18"/>
          <tpl fld="2" item="5"/>
          <tpl fld="7" item="0"/>
          <tpl hier="51" item="4294967295"/>
        </tpls>
      </n>
      <m in="0" bc="00B4F0FF" fc="00404040">
        <tpls c="5">
          <tpl fld="1" item="30"/>
          <tpl fld="6" item="14"/>
          <tpl fld="2" item="5"/>
          <tpl fld="7" item="0"/>
          <tpl hier="51" item="4294967295"/>
        </tpls>
      </m>
      <n v="22979000" in="0" bc="00B4F0FF" fc="00008000">
        <tpls c="5">
          <tpl fld="1" item="49"/>
          <tpl fld="6" item="18"/>
          <tpl fld="2" item="5"/>
          <tpl fld="7" item="0"/>
          <tpl hier="51" item="4294967295"/>
        </tpls>
      </n>
      <m in="0" bc="00B4F0FF" fc="00404040">
        <tpls c="5">
          <tpl fld="1" item="49"/>
          <tpl fld="6" item="7"/>
          <tpl fld="2" item="5"/>
          <tpl fld="7" item="0"/>
          <tpl hier="51" item="4294967295"/>
        </tpls>
      </m>
      <m in="0" bc="00B4F0FF" fc="00404040">
        <tpls c="5">
          <tpl fld="1" item="49"/>
          <tpl fld="6" item="14"/>
          <tpl fld="2" item="5"/>
          <tpl fld="7" item="0"/>
          <tpl hier="51" item="4294967295"/>
        </tpls>
      </m>
      <n v="-113266000" in="0" bc="00B4F0FF" fc="00000080">
        <tpls c="5">
          <tpl fld="1" item="10"/>
          <tpl fld="6" item="20"/>
          <tpl fld="2" item="5"/>
          <tpl fld="7" item="0"/>
          <tpl hier="51" item="4294967295"/>
        </tpls>
      </n>
      <n v="1087693567.1400001" in="0" bc="00B4F0FF" fc="00008000">
        <tpls c="5">
          <tpl fld="1" item="1"/>
          <tpl fld="5" item="1"/>
          <tpl fld="2" item="5"/>
          <tpl fld="7" item="0"/>
          <tpl hier="51" item="4294967295"/>
        </tpls>
      </n>
      <n v="288687100" in="0" bc="00B4F0FF" fc="00008000">
        <tpls c="5">
          <tpl fld="1" item="2"/>
          <tpl fld="6" item="13"/>
          <tpl fld="2" item="5"/>
          <tpl fld="7" item="0"/>
          <tpl hier="51" item="4294967295"/>
        </tpls>
      </n>
      <n v="3288200" in="0" bc="00B4F0FF" fc="00008000">
        <tpls c="5">
          <tpl fld="1" item="32"/>
          <tpl fld="6" item="12"/>
          <tpl fld="2" item="5"/>
          <tpl fld="7" item="0"/>
          <tpl hier="51" item="4294967295"/>
        </tpls>
      </n>
      <n v="229870200" in="0" bc="00B4F0FF" fc="00008000">
        <tpls c="5">
          <tpl fld="1" item="10"/>
          <tpl fld="6" item="13"/>
          <tpl fld="2" item="5"/>
          <tpl fld="7" item="0"/>
          <tpl hier="51" item="4294967295"/>
        </tpls>
      </n>
      <n v="121919000" in="0" bc="00B4F0FF" fc="00008000">
        <tpls c="5">
          <tpl fld="1" item="31"/>
          <tpl fld="6" item="20"/>
          <tpl fld="2" item="5"/>
          <tpl fld="7" item="0"/>
          <tpl hier="51" item="4294967295"/>
        </tpls>
      </n>
      <n v="2128200" in="0" bc="00B4F0FF" fc="00008000">
        <tpls c="5">
          <tpl fld="1" item="49"/>
          <tpl fld="6" item="6"/>
          <tpl fld="2" item="5"/>
          <tpl fld="7" item="0"/>
          <tpl hier="51" item="4294967295"/>
        </tpls>
      </n>
      <n v="205756000" in="0" bc="00B4F0FF" fc="00008000">
        <tpls c="5">
          <tpl fld="1" item="30"/>
          <tpl fld="6" item="20"/>
          <tpl fld="2" item="5"/>
          <tpl fld="7" item="0"/>
          <tpl hier="51" item="4294967295"/>
        </tpls>
      </n>
      <n v="7830000" in="0" bc="00B4F0FF" fc="00008000">
        <tpls c="5">
          <tpl fld="1" item="1"/>
          <tpl fld="6" item="9"/>
          <tpl fld="2" item="5"/>
          <tpl fld="7" item="0"/>
          <tpl hier="51" item="4294967295"/>
        </tpls>
      </n>
      <n v="42440000" in="0" bc="00B4F0FF" fc="00008000">
        <tpls c="5">
          <tpl fld="1" item="10"/>
          <tpl fld="6" item="9"/>
          <tpl fld="2" item="5"/>
          <tpl fld="7" item="0"/>
          <tpl hier="51" item="4294967295"/>
        </tpls>
      </n>
      <n v="59196300" in="0" bc="00B4F0FF" fc="00008000">
        <tpls c="5">
          <tpl fld="1" item="32"/>
          <tpl fld="6" item="13"/>
          <tpl fld="2" item="5"/>
          <tpl fld="7" item="0"/>
          <tpl hier="51" item="4294967295"/>
        </tpls>
      </n>
      <m in="0" bc="00B4F0FF" fc="00404040">
        <tpls c="5">
          <tpl fld="1" item="2"/>
          <tpl fld="6" item="14"/>
          <tpl fld="2" item="5"/>
          <tpl fld="7" item="0"/>
          <tpl hier="51" item="4294967295"/>
        </tpls>
      </m>
      <n v="684580700" in="0" bc="00B4F0FF" fc="00008000">
        <tpls c="5">
          <tpl fld="1" item="32"/>
          <tpl fld="5" item="1"/>
          <tpl fld="2" item="5"/>
          <tpl fld="7" item="0"/>
          <tpl hier="51" item="4294967295"/>
        </tpls>
      </n>
      <m in="0" bc="00B4F0FF" fc="00404040">
        <tpls c="5">
          <tpl fld="1" item="32"/>
          <tpl fld="6" item="14"/>
          <tpl fld="2" item="5"/>
          <tpl fld="7" item="0"/>
          <tpl hier="51" item="4294967295"/>
        </tpls>
      </m>
      <n v="5445200" in="0" bc="00B4F0FF" fc="00008000">
        <tpls c="5">
          <tpl fld="1" item="1"/>
          <tpl fld="6" item="21"/>
          <tpl fld="2" item="5"/>
          <tpl fld="7" item="0"/>
          <tpl hier="51" item="4294967295"/>
        </tpls>
      </n>
      <n v="15777700" in="0" bc="00B4F0FF" fc="00008000">
        <tpls c="5">
          <tpl fld="1" item="30"/>
          <tpl fld="6" item="11"/>
          <tpl fld="2" item="5"/>
          <tpl fld="7" item="0"/>
          <tpl hier="51" item="4294967295"/>
        </tpls>
      </n>
      <n v="3810067.14" in="0" bc="00B4F0FF" fc="00008000">
        <tpls c="5">
          <tpl fld="1" item="1"/>
          <tpl fld="6" item="2"/>
          <tpl fld="2" item="5"/>
          <tpl fld="7" item="0"/>
          <tpl hier="51" item="4294967295"/>
        </tpls>
      </n>
      <n v="39844000" in="0" bc="00B4F0FF" fc="00008000">
        <tpls c="5">
          <tpl fld="1" item="49"/>
          <tpl fld="6" item="3"/>
          <tpl fld="2" item="5"/>
          <tpl fld="7" item="0"/>
          <tpl hier="51" item="4294967295"/>
        </tpls>
      </n>
      <m in="0" bc="00B4F0FF" fc="00404040">
        <tpls c="5">
          <tpl fld="1" item="31"/>
          <tpl fld="6" item="17"/>
          <tpl fld="2" item="5"/>
          <tpl fld="7" item="0"/>
          <tpl hier="51" item="4294967295"/>
        </tpls>
      </m>
      <m in="0" bc="00B4F0FF" fc="00404040">
        <tpls c="5">
          <tpl fld="1" item="10"/>
          <tpl fld="6" item="7"/>
          <tpl fld="2" item="5"/>
          <tpl fld="7" item="0"/>
          <tpl hier="51" item="4294967295"/>
        </tpls>
      </m>
      <n v="79122100" in="0" bc="00B4F0FF" fc="00008000">
        <tpls c="5">
          <tpl fld="1" item="2"/>
          <tpl fld="6" item="22"/>
          <tpl fld="2" item="5"/>
          <tpl fld="7" item="0"/>
          <tpl hier="51" item="4294967295"/>
        </tpls>
      </n>
      <n v="3217000" in="0" bc="00B4F0FF" fc="00008000">
        <tpls c="5">
          <tpl fld="1" item="30"/>
          <tpl fld="6" item="21"/>
          <tpl fld="2" item="5"/>
          <tpl fld="7" item="0"/>
          <tpl hier="51" item="4294967295"/>
        </tpls>
      </n>
      <n v="23511500" in="0" bc="00B4F0FF" fc="00008000">
        <tpls c="5">
          <tpl fld="1" item="10"/>
          <tpl fld="6" item="21"/>
          <tpl fld="2" item="5"/>
          <tpl fld="7" item="0"/>
          <tpl hier="51" item="4294967295"/>
        </tpls>
      </n>
      <n v="51928900" in="0" bc="00B4F0FF" fc="00008000">
        <tpls c="5">
          <tpl fld="1" item="30"/>
          <tpl fld="6" item="13"/>
          <tpl fld="2" item="5"/>
          <tpl fld="7" item="0"/>
          <tpl hier="51" item="4294967295"/>
        </tpls>
      </n>
      <m in="0" bc="00B4F0FF" fc="00404040">
        <tpls c="5">
          <tpl fld="1" item="1"/>
          <tpl fld="6" item="8"/>
          <tpl fld="2" item="5"/>
          <tpl fld="7" item="0"/>
          <tpl hier="51" item="4294967295"/>
        </tpls>
      </m>
      <n v="34033500" in="0" bc="00B4F0FF" fc="00008000">
        <tpls c="5">
          <tpl fld="1" item="2"/>
          <tpl fld="6" item="6"/>
          <tpl fld="2" item="5"/>
          <tpl fld="7" item="0"/>
          <tpl hier="51" item="4294967295"/>
        </tpls>
      </n>
      <n v="74923000" in="0" bc="00B4F0FF" fc="00008000">
        <tpls c="5">
          <tpl fld="1" item="31"/>
          <tpl fld="6" item="13"/>
          <tpl fld="2" item="5"/>
          <tpl fld="7" item="0"/>
          <tpl hier="51" item="4294967295"/>
        </tpls>
      </n>
      <n v="2760800" in="0" bc="00B4F0FF" fc="00008000">
        <tpls c="5">
          <tpl fld="1" item="1"/>
          <tpl fld="6" item="12"/>
          <tpl fld="2" item="5"/>
          <tpl fld="7" item="0"/>
          <tpl hier="51" item="4294967295"/>
        </tpls>
      </n>
      <n v="454213358.86000001" in="0" bc="00B4F0FF" fc="00008000">
        <tpls c="5">
          <tpl fld="1" item="31"/>
          <tpl fld="5" item="1"/>
          <tpl fld="2" item="5"/>
          <tpl fld="7" item="0"/>
          <tpl hier="51" item="4294967295"/>
        </tpls>
      </n>
      <n v="8599000" in="0" bc="00B4F0FF" fc="00008000">
        <tpls c="5">
          <tpl fld="1" item="1"/>
          <tpl fld="6" item="22"/>
          <tpl fld="2" item="5"/>
          <tpl fld="7" item="0"/>
          <tpl hier="51" item="4294967295"/>
        </tpls>
      </n>
      <n v="88320300" in="0" bc="00B4F0FF" fc="00008000">
        <tpls c="5">
          <tpl fld="1" item="2"/>
          <tpl fld="6" item="11"/>
          <tpl fld="2" item="5"/>
          <tpl fld="7" item="0"/>
          <tpl hier="51" item="4294967295"/>
        </tpls>
      </n>
      <n v="3940900" in="0" bc="00B4F0FF" fc="00008000">
        <tpls c="5">
          <tpl fld="1" item="1"/>
          <tpl fld="6" item="19"/>
          <tpl fld="2" item="5"/>
          <tpl fld="7" item="0"/>
          <tpl hier="51" item="4294967295"/>
        </tpls>
      </n>
      <n v="21841400" in="0" bc="00B4F0FF" fc="00008000">
        <tpls c="5">
          <tpl fld="1" item="31"/>
          <tpl fld="6" item="22"/>
          <tpl fld="2" item="5"/>
          <tpl fld="7" item="0"/>
          <tpl hier="51" item="4294967295"/>
        </tpls>
      </n>
      <n v="0" in="0" bc="00B4F0FF" fc="00404040">
        <tpls c="5">
          <tpl fld="1" item="31"/>
          <tpl fld="6" item="12"/>
          <tpl fld="2" item="5"/>
          <tpl fld="7" item="0"/>
          <tpl hier="51" item="4294967295"/>
        </tpls>
      </n>
      <n v="3542000" in="0" bc="00B4F0FF" fc="00008000">
        <tpls c="5">
          <tpl fld="1" item="31"/>
          <tpl fld="6" item="9"/>
          <tpl fld="2" item="5"/>
          <tpl fld="7" item="0"/>
          <tpl hier="51" item="4294967295"/>
        </tpls>
      </n>
      <n v="1312100" in="0" bc="00B4F0FF" fc="00008000">
        <tpls c="5">
          <tpl fld="1" item="30"/>
          <tpl fld="6" item="5"/>
          <tpl fld="2" item="5"/>
          <tpl fld="7" item="0"/>
          <tpl hier="51" item="4294967295"/>
        </tpls>
      </n>
      <m in="0" bc="00B4F0FF" fc="00404040">
        <tpls c="5">
          <tpl fld="1" item="10"/>
          <tpl fld="6" item="17"/>
          <tpl fld="2" item="5"/>
          <tpl fld="7" item="0"/>
          <tpl hier="51" item="4294967295"/>
        </tpls>
      </m>
      <n v="872404000" in="0" bc="00B4F0FF" fc="00008000">
        <tpls c="5">
          <tpl fld="1" item="1"/>
          <tpl fld="6" item="20"/>
          <tpl fld="2" item="5"/>
          <tpl fld="7" item="0"/>
          <tpl hier="51" item="4294967295"/>
        </tpls>
      </n>
      <m in="0" bc="00B4F0FF" fc="00404040">
        <tpls c="5">
          <tpl fld="1" item="30"/>
          <tpl fld="6" item="8"/>
          <tpl fld="2" item="5"/>
          <tpl fld="7" item="0"/>
          <tpl hier="51" item="4294967295"/>
        </tpls>
      </m>
      <n v="14706300" in="0" bc="00B4F0FF" fc="00008000">
        <tpls c="5">
          <tpl fld="1" item="32"/>
          <tpl fld="6" item="6"/>
          <tpl fld="2" item="5"/>
          <tpl fld="7" item="0"/>
          <tpl hier="51" item="4294967295"/>
        </tpls>
      </n>
      <n v="2723400" in="0" bc="00B4F0FF" fc="00008000">
        <tpls c="5">
          <tpl fld="1" item="10"/>
          <tpl fld="6" item="5"/>
          <tpl fld="2" item="5"/>
          <tpl fld="7" item="0"/>
          <tpl hier="51" item="4294967295"/>
        </tpls>
      </n>
      <n v="198320000" in="0" bc="00B4F0FF" fc="00008000">
        <tpls c="5">
          <tpl fld="1" item="31"/>
          <tpl fld="6" item="16"/>
          <tpl fld="2" item="5"/>
          <tpl fld="7" item="0"/>
          <tpl hier="51" item="4294967295"/>
        </tpls>
      </n>
      <n v="1084612398.3" in="0" bc="00B4F0FF" fc="00008000">
        <tpls c="5">
          <tpl fld="1" item="10"/>
          <tpl fld="5" item="1"/>
          <tpl fld="2" item="5"/>
          <tpl fld="7" item="0"/>
          <tpl hier="51" item="4294967295"/>
        </tpls>
      </n>
      <n v="18857400" in="0" bc="00B4F0FF" fc="00008000">
        <tpls c="5">
          <tpl fld="1" item="2"/>
          <tpl fld="6" item="19"/>
          <tpl fld="2" item="5"/>
          <tpl fld="7" item="0"/>
          <tpl hier="51" item="4294967295"/>
        </tpls>
      </n>
      <n v="5638266.5700000003" in="0" bc="00B4F0FF" fc="00008000">
        <tpls c="5">
          <tpl fld="1" item="49"/>
          <tpl fld="6" item="2"/>
          <tpl fld="2" item="5"/>
          <tpl fld="7" item="0"/>
          <tpl hier="51" item="4294967295"/>
        </tpls>
      </n>
      <m in="0" bc="00B4F0FF" fc="00404040">
        <tpls c="5">
          <tpl fld="1" item="49"/>
          <tpl fld="6" item="17"/>
          <tpl fld="2" item="5"/>
          <tpl fld="7" item="0"/>
          <tpl hier="51" item="4294967295"/>
        </tpls>
      </m>
      <m in="0" bc="00B4F0FF" fc="00404040">
        <tpls c="5">
          <tpl fld="1" item="2"/>
          <tpl fld="6" item="17"/>
          <tpl fld="2" item="5"/>
          <tpl fld="7" item="0"/>
          <tpl hier="51" item="4294967295"/>
        </tpls>
      </m>
      <n v="100" in="0" bc="00B4F0FF" fc="00008000">
        <tpls c="5">
          <tpl fld="1" item="31"/>
          <tpl fld="6" item="4"/>
          <tpl fld="2" item="5"/>
          <tpl fld="7" item="0"/>
          <tpl hier="51" item="4294967295"/>
        </tpls>
      </n>
      <n v="1852998.3000000003" in="0" bc="00B4F0FF" fc="00008000">
        <tpls c="5">
          <tpl fld="1" item="10"/>
          <tpl fld="6" item="2"/>
          <tpl fld="2" item="5"/>
          <tpl fld="7" item="0"/>
          <tpl hier="51" item="4294967295"/>
        </tpls>
      </n>
      <n v="0" in="0" bc="00B4F0FF" fc="00404040">
        <tpls c="5">
          <tpl fld="1" item="49"/>
          <tpl fld="6" item="4"/>
          <tpl fld="2" item="5"/>
          <tpl fld="7" item="0"/>
          <tpl hier="51" item="4294967295"/>
        </tpls>
      </n>
      <m in="0" bc="00B4F0FF" fc="00404040">
        <tpls c="5">
          <tpl fld="1" item="31"/>
          <tpl fld="6" item="8"/>
          <tpl fld="2" item="5"/>
          <tpl fld="7" item="0"/>
          <tpl hier="51" item="4294967295"/>
        </tpls>
      </m>
      <n v="594009066.57000005" in="0" bc="00B4F0FF" fc="00008000">
        <tpls c="5">
          <tpl fld="1" item="49"/>
          <tpl fld="5" item="1"/>
          <tpl fld="2" item="5"/>
          <tpl fld="7" item="0"/>
          <tpl hier="51" item="4294967295"/>
        </tpls>
      </n>
      <m in="0" bc="00B4F0FF" fc="00404040">
        <tpls c="5">
          <tpl fld="1" item="31"/>
          <tpl fld="6" item="14"/>
          <tpl fld="2" item="5"/>
          <tpl fld="7" item="0"/>
          <tpl hier="51" item="4294967295"/>
        </tpls>
      </m>
      <n v="527400" in="0" bc="00B4F0FF" fc="00008000">
        <tpls c="5">
          <tpl fld="1" item="10"/>
          <tpl fld="6" item="12"/>
          <tpl fld="2" item="5"/>
          <tpl fld="7" item="0"/>
          <tpl hier="51" item="4294967295"/>
        </tpls>
      </n>
      <n v="17747800" in="0" bc="00B4F0FF" fc="00008000">
        <tpls c="5">
          <tpl fld="1" item="32"/>
          <tpl fld="6" item="11"/>
          <tpl fld="2" item="5"/>
          <tpl fld="7" item="0"/>
          <tpl hier="51" item="4294967295"/>
        </tpls>
      </n>
      <m in="0" bc="00B4F0FF" fc="00404040">
        <tpls c="5">
          <tpl fld="1" item="32"/>
          <tpl fld="6" item="17"/>
          <tpl fld="2" item="5"/>
          <tpl fld="7" item="0"/>
          <tpl hier="51" item="4294967295"/>
        </tpls>
      </m>
      <n v="936100" in="0" bc="00B4F0FF" fc="00008000">
        <tpls c="5">
          <tpl fld="1" item="2"/>
          <tpl fld="6" item="4"/>
          <tpl fld="2" item="5"/>
          <tpl fld="7" item="0"/>
          <tpl hier="51" item="4294967295"/>
        </tpls>
      </n>
      <n v="8546300" in="0" bc="00B4F0FF" fc="00008000">
        <tpls c="5">
          <tpl fld="1" item="31"/>
          <tpl fld="6" item="21"/>
          <tpl fld="2" item="5"/>
          <tpl fld="7" item="0"/>
          <tpl hier="51" item="4294967295"/>
        </tpls>
      </n>
      <n v="28956700" in="0" bc="00B4F0FF" fc="00008000">
        <tpls c="5">
          <tpl fld="1" item="2"/>
          <tpl fld="6" item="21"/>
          <tpl fld="2" item="5"/>
          <tpl fld="7" item="0"/>
          <tpl hier="51" item="4294967295"/>
        </tpls>
      </n>
      <n v="759138000" in="0" bc="00B4F0FF" fc="00008000">
        <tpls c="5">
          <tpl fld="1" item="2"/>
          <tpl fld="6" item="20"/>
          <tpl fld="2" item="5"/>
          <tpl fld="7" item="0"/>
          <tpl hier="51" item="4294967295"/>
        </tpls>
      </n>
      <n v="197927700" in="0" bc="00B4F0FF" fc="00008000">
        <tpls c="5">
          <tpl fld="1" item="49"/>
          <tpl fld="6" item="16"/>
          <tpl fld="2" item="5"/>
          <tpl fld="7" item="0"/>
          <tpl hier="51" item="4294967295"/>
        </tpls>
      </n>
      <m in="0" bc="00B4F0FF" fc="00404040">
        <tpls c="5">
          <tpl fld="1" item="32"/>
          <tpl fld="6" item="7"/>
          <tpl fld="2" item="5"/>
          <tpl fld="7" item="0"/>
          <tpl hier="51" item="4294967295"/>
        </tpls>
      </m>
      <m in="0" bc="00B4F0FF" fc="00404040">
        <tpls c="5">
          <tpl fld="1" item="1"/>
          <tpl fld="6" item="14"/>
          <tpl fld="2" item="5"/>
          <tpl fld="7" item="0"/>
          <tpl hier="51" item="4294967295"/>
        </tpls>
      </m>
      <n v="58816900" in="0" bc="00B4F0FF" fc="00008000">
        <tpls c="5">
          <tpl fld="1" item="1"/>
          <tpl fld="6" item="13"/>
          <tpl fld="2" item="5"/>
          <tpl fld="7" item="0"/>
          <tpl hier="51" item="4294967295"/>
        </tpls>
      </n>
      <n v="4542900" in="0" bc="00B4F0FF" fc="00008000">
        <tpls c="5">
          <tpl fld="1" item="32"/>
          <tpl fld="6" item="21"/>
          <tpl fld="2" item="5"/>
          <tpl fld="7" item="0"/>
          <tpl hier="51" item="4294967295"/>
        </tpls>
      </n>
      <n v="328663000" in="0" bc="00B4F0FF" fc="00008000">
        <tpls c="5">
          <tpl fld="1" item="32"/>
          <tpl fld="6" item="20"/>
          <tpl fld="2" item="5"/>
          <tpl fld="7" item="0"/>
          <tpl hier="51" item="4294967295"/>
        </tpls>
      </n>
      <n v="24200" in="0" bc="00B4F0FF" fc="00008000">
        <tpls c="5">
          <tpl fld="1" item="1"/>
          <tpl fld="6" item="5"/>
          <tpl fld="2" item="5"/>
          <tpl fld="7" item="0"/>
          <tpl hier="51" item="4294967295"/>
        </tpls>
      </n>
      <n v="102800000" in="0" bc="00B4F0FF" fc="00008000">
        <tpls c="5">
          <tpl fld="1" item="49"/>
          <tpl fld="6" item="20"/>
          <tpl fld="2" item="5"/>
          <tpl fld="7" item="0"/>
          <tpl hier="51" item="4294967295"/>
        </tpls>
      </n>
      <n v="720511900" in="0" bc="00B4F0FF" fc="00008000">
        <tpls c="5">
          <tpl fld="1" item="2"/>
          <tpl fld="6" item="16"/>
          <tpl fld="2" item="5"/>
          <tpl fld="7" item="0"/>
          <tpl hier="51" item="4294967295"/>
        </tpls>
      </n>
      <n v="24540.010000000577" in="0" bc="00B4F0FF" fc="00008000">
        <tpls c="5">
          <tpl fld="1" item="30"/>
          <tpl fld="6" item="2"/>
          <tpl fld="2" item="5"/>
          <tpl fld="7" item="0"/>
          <tpl hier="51" item="4294967295"/>
        </tpls>
      </n>
      <n v="3432000" in="0" bc="00B4F0FF" fc="00008000">
        <tpls c="5">
          <tpl fld="1" item="30"/>
          <tpl fld="6" item="9"/>
          <tpl fld="2" item="5"/>
          <tpl fld="7" item="0"/>
          <tpl hier="51" item="4294967295"/>
        </tpls>
      </n>
      <n v="50270000" in="0" bc="00B4F0FF" fc="00008000">
        <tpls c="5">
          <tpl fld="1" item="2"/>
          <tpl fld="6" item="9"/>
          <tpl fld="2" item="5"/>
          <tpl fld="7" item="0"/>
          <tpl hier="51" item="4294967295"/>
        </tpls>
      </n>
      <n v="0" in="0" bc="00B4F0FF" fc="00404040">
        <tpls c="5">
          <tpl fld="1" item="32"/>
          <tpl fld="6" item="5"/>
          <tpl fld="2" item="5"/>
          <tpl fld="7" item="0"/>
          <tpl hier="51" item="4294967295"/>
        </tpls>
      </n>
      <m in="0" bc="00B4F0FF" fc="00404040">
        <tpls c="5">
          <tpl fld="1" item="49"/>
          <tpl fld="6" item="8"/>
          <tpl fld="2" item="5"/>
          <tpl fld="7" item="0"/>
          <tpl hier="51" item="4294967295"/>
        </tpls>
      </m>
      <m in="2" bc="00B4F0FF" fc="00404040">
        <tpls c="5">
          <tpl fld="1" item="8"/>
          <tpl fld="6" item="18"/>
          <tpl fld="2" item="0"/>
          <tpl fld="7" item="0"/>
          <tpl hier="51" item="4294967295"/>
        </tpls>
      </m>
      <n v="37321792.859999999" in="0" fc="00008000">
        <tpls c="5">
          <tpl fld="9" item="3"/>
          <tpl fld="5" item="1"/>
          <tpl fld="2" item="22"/>
          <tpl fld="7" item="0"/>
          <tpl hier="51" item="4294967295"/>
        </tpls>
      </n>
      <n v="95913685.710000008" in="0" fc="00008000">
        <tpls c="5">
          <tpl fld="9" item="3"/>
          <tpl fld="5" item="1"/>
          <tpl fld="2" item="0"/>
          <tpl fld="7" item="0"/>
          <tpl hier="51" item="4294967295"/>
        </tpls>
      </n>
      <n v="0.12597631542318288" in="2" bc="00B4F0FF" fc="00008000">
        <tpls c="5">
          <tpl fld="1" item="15"/>
          <tpl fld="6" item="21"/>
          <tpl fld="2" item="0"/>
          <tpl fld="7" item="0"/>
          <tpl hier="51" item="4294967295"/>
        </tpls>
      </n>
      <n v="27353685550" in="0" bc="00B4F0FF" fc="00008000">
        <tpls c="5">
          <tpl fld="1" item="3"/>
          <tpl fld="5" item="0"/>
          <tpl fld="2" item="0"/>
          <tpl fld="7" item="0"/>
          <tpl hier="51" item="4294967295"/>
        </tpls>
      </n>
      <n v="110758012820" in="0" bc="00B4F0FF" fc="00008000">
        <tpls c="5">
          <tpl fld="1" item="16"/>
          <tpl fld="6" item="20"/>
          <tpl fld="2" item="0"/>
          <tpl fld="7" item="0"/>
          <tpl hier="51" item="4294967295"/>
        </tpls>
      </n>
      <m in="0" fc="00404040">
        <tpls c="5">
          <tpl fld="15" item="5"/>
          <tpl fld="5" item="1"/>
          <tpl fld="2" item="0"/>
          <tpl fld="7" item="0"/>
          <tpl hier="51" item="4294967295"/>
        </tpls>
      </m>
      <n v="0.12597631542318288" in="2" bc="00B4F0FF" fc="00008000">
        <tpls c="5">
          <tpl fld="1" item="8"/>
          <tpl fld="6" item="21"/>
          <tpl fld="2" item="0"/>
          <tpl fld="7" item="0"/>
          <tpl hier="51" item="4294967295"/>
        </tpls>
      </n>
      <n v="16798000" in="0" bc="00B4F0FF" fc="00008000">
        <tpls c="5">
          <tpl fld="1" item="32"/>
          <tpl fld="6" item="6"/>
          <tpl fld="2" item="4"/>
          <tpl fld="7" item="0"/>
          <tpl hier="51" item="4294967295"/>
        </tpls>
      </n>
      <n v="5377300" in="0" fc="00008000">
        <tpls c="5">
          <tpl fld="20" item="26"/>
          <tpl fld="5" item="1"/>
          <tpl fld="2" item="14"/>
          <tpl fld="7" item="0"/>
          <tpl hier="51" item="4294967295"/>
        </tpls>
      </n>
      <m in="0" fc="00404040">
        <tpls c="5">
          <tpl fld="20" item="8"/>
          <tpl fld="5" item="1"/>
          <tpl fld="2" item="0"/>
          <tpl fld="7" item="0"/>
          <tpl hier="51" item="4294967295"/>
        </tpls>
      </m>
      <n v="624586500" in="0" bc="00B4F0FF" fc="00008000">
        <tpls c="5">
          <tpl fld="1" item="10"/>
          <tpl fld="6" item="16"/>
          <tpl fld="2" item="5"/>
          <tpl fld="7" item="0"/>
          <tpl hier="51" item="4294967295"/>
        </tpls>
      </n>
      <n v="0" in="0" fc="00404040">
        <tpls c="4">
          <tpl fld="15" item="4"/>
          <tpl fld="5" item="1"/>
          <tpl fld="2" item="22"/>
          <tpl hier="51" item="4294967295"/>
        </tpls>
      </n>
      <n v="1775000" in="0" bc="00B4F0FF" fc="00008000">
        <tpls c="5">
          <tpl fld="1" item="25"/>
          <tpl hier="33" item="1"/>
          <tpl fld="2" item="0"/>
          <tpl fld="7" item="0"/>
          <tpl hier="51" item="4294967295"/>
        </tpls>
      </n>
      <n v="3677000" in="0" bc="00B4F0FF" fc="00008000">
        <tpls c="5">
          <tpl fld="1" item="18"/>
          <tpl hier="33" item="1"/>
          <tpl fld="2" item="0"/>
          <tpl fld="7" item="0"/>
          <tpl hier="51" item="4294967295"/>
        </tpls>
      </n>
      <n v="2508000" in="0" bc="00B4F0FF" fc="00008000">
        <tpls c="5">
          <tpl fld="1" item="11"/>
          <tpl hier="33" item="1"/>
          <tpl fld="2" item="0"/>
          <tpl fld="7" item="0"/>
          <tpl hier="51" item="4294967295"/>
        </tpls>
      </n>
      <n v="9317000" in="0" bc="00B4F0FF" fc="00008000">
        <tpls c="5">
          <tpl fld="1" item="13"/>
          <tpl hier="33" item="1"/>
          <tpl fld="2" item="0"/>
          <tpl fld="7" item="0"/>
          <tpl hier="51" item="4294967295"/>
        </tpls>
      </n>
      <n v="7220000" in="0" bc="00B4F0FF" fc="00008000">
        <tpls c="5">
          <tpl fld="1" item="23"/>
          <tpl hier="33" item="1"/>
          <tpl fld="2" item="0"/>
          <tpl fld="7" item="0"/>
          <tpl hier="51" item="4294967295"/>
        </tpls>
      </n>
      <n v="560000" in="0" bc="00B4F0FF" fc="00008000">
        <tpls c="5">
          <tpl fld="1" item="1"/>
          <tpl hier="33" item="1"/>
          <tpl fld="2" item="0"/>
          <tpl fld="7" item="0"/>
          <tpl hier="51" item="4294967295"/>
        </tpls>
      </n>
      <n v="4695000" in="0" bc="00B4F0FF" fc="00008000">
        <tpls c="5">
          <tpl fld="1" item="10"/>
          <tpl hier="33" item="1"/>
          <tpl fld="2" item="0"/>
          <tpl fld="7" item="0"/>
          <tpl hier="51" item="4294967295"/>
        </tpls>
      </n>
      <n v="1274424000" in="0" bc="00B4F0FF" fc="00008000">
        <tpls c="5">
          <tpl fld="1" item="5"/>
          <tpl hier="33" item="1"/>
          <tpl fld="2" item="0"/>
          <tpl fld="7" item="0"/>
          <tpl hier="51" item="4294967295"/>
        </tpls>
      </n>
      <n v="891000" in="0" bc="00B4F0FF" fc="00008000">
        <tpls c="5">
          <tpl fld="1" item="0"/>
          <tpl hier="33" item="1"/>
          <tpl fld="2" item="0"/>
          <tpl fld="7" item="0"/>
          <tpl hier="51" item="4294967295"/>
        </tpls>
      </n>
      <n v="5255000" in="0" bc="00B4F0FF" fc="00008000">
        <tpls c="5">
          <tpl fld="1" item="2"/>
          <tpl hier="33" item="1"/>
          <tpl fld="2" item="0"/>
          <tpl fld="7" item="0"/>
          <tpl hier="51" item="4294967295"/>
        </tpls>
      </n>
      <n v="16678000" in="0" bc="00B4F0FF" fc="00008000">
        <tpls c="5">
          <tpl fld="1" item="12"/>
          <tpl hier="33" item="1"/>
          <tpl fld="2" item="0"/>
          <tpl fld="7" item="0"/>
          <tpl hier="51" item="4294967295"/>
        </tpls>
      </n>
      <n v="2903000" in="0" bc="00B4F0FF" fc="00008000">
        <tpls c="5">
          <tpl fld="1" item="6"/>
          <tpl hier="33" item="1"/>
          <tpl fld="2" item="0"/>
          <tpl fld="7" item="0"/>
          <tpl hier="51" item="4294967295"/>
        </tpls>
      </n>
      <n v="1301488000" in="0" bc="00B4F0FF" fc="00008000">
        <tpls c="5">
          <tpl fld="1" item="4"/>
          <tpl hier="33" item="1"/>
          <tpl fld="2" item="0"/>
          <tpl fld="7" item="0"/>
          <tpl hier="51" item="4294967295"/>
        </tpls>
      </n>
      <n v="1647020000" in="0" bc="00B4F0FF" fc="00008000">
        <tpls c="5">
          <tpl fld="1" item="3"/>
          <tpl hier="33" item="1"/>
          <tpl fld="2" item="0"/>
          <tpl fld="7" item="0"/>
          <tpl hier="51" item="4294967295"/>
        </tpls>
      </n>
      <n v="9088000" in="0" bc="00B4F0FF" fc="00008000">
        <tpls c="5">
          <tpl fld="1" item="14"/>
          <tpl hier="33" item="1"/>
          <tpl fld="2" item="0"/>
          <tpl fld="7" item="0"/>
          <tpl hier="51" item="4294967295"/>
        </tpls>
      </n>
      <n v="370000" in="0" bc="00B4F0FF" fc="00008000">
        <tpls c="5">
          <tpl fld="1" item="19"/>
          <tpl hier="33" item="1"/>
          <tpl fld="2" item="0"/>
          <tpl fld="7" item="0"/>
          <tpl hier="51" item="4294967295"/>
        </tpls>
      </n>
      <n v="2191991" in="0" bc="00B4F0FF" fc="00008000">
        <tpls c="5">
          <tpl fld="1" item="25"/>
          <tpl hier="33" item="1"/>
          <tpl fld="2" item="1"/>
          <tpl fld="7" item="0"/>
          <tpl hier="51" item="4294967295"/>
        </tpls>
      </n>
      <n v="2109868" in="0" bc="00B4F0FF" fc="00008000">
        <tpls c="5">
          <tpl fld="1" item="19"/>
          <tpl hier="33" item="1"/>
          <tpl fld="2" item="1"/>
          <tpl fld="7" item="0"/>
          <tpl hier="51" item="4294967295"/>
        </tpls>
      </n>
      <n v="10228854" in="0" bc="00B4F0FF" fc="00008000">
        <tpls c="5">
          <tpl fld="1" item="23"/>
          <tpl hier="33" item="1"/>
          <tpl fld="2" item="1"/>
          <tpl fld="7" item="0"/>
          <tpl hier="51" item="4294967295"/>
        </tpls>
      </n>
      <n v="5661886" in="0" bc="00B4F0FF" fc="00008000">
        <tpls c="5">
          <tpl fld="1" item="18"/>
          <tpl hier="33" item="1"/>
          <tpl fld="2" item="1"/>
          <tpl fld="7" item="0"/>
          <tpl hier="51" item="4294967295"/>
        </tpls>
      </n>
      <n v="15080237" in="0" bc="00B4F0FF" fc="00008000">
        <tpls c="5">
          <tpl fld="1" item="13"/>
          <tpl hier="33" item="1"/>
          <tpl fld="2" item="1"/>
          <tpl fld="7" item="0"/>
          <tpl hier="51" item="4294967295"/>
        </tpls>
      </n>
      <n v="1351831634" in="0" bc="00B4F0FF" fc="00008000">
        <tpls c="5">
          <tpl fld="1" item="4"/>
          <tpl hier="33" item="1"/>
          <tpl fld="2" item="1"/>
          <tpl fld="7" item="0"/>
          <tpl hier="51" item="4294967295"/>
        </tpls>
      </n>
      <n v="8510892" in="0" bc="00B4F0FF" fc="00008000">
        <tpls c="5">
          <tpl fld="1" item="2"/>
          <tpl hier="33" item="1"/>
          <tpl fld="2" item="1"/>
          <tpl fld="7" item="0"/>
          <tpl hier="51" item="4294967295"/>
        </tpls>
      </n>
      <n v="4158416" in="0" bc="00B4F0FF" fc="00008000">
        <tpls c="5">
          <tpl fld="1" item="11"/>
          <tpl hier="33" item="1"/>
          <tpl fld="2" item="1"/>
          <tpl fld="7" item="0"/>
          <tpl hier="51" item="4294967295"/>
        </tpls>
      </n>
      <n v="3482240" in="0" bc="00B4F0FF" fc="00008000">
        <tpls c="5">
          <tpl fld="1" item="0"/>
          <tpl hier="33" item="1"/>
          <tpl fld="2" item="1"/>
          <tpl fld="7" item="0"/>
          <tpl hier="51" item="4294967295"/>
        </tpls>
      </n>
      <n v="15950809" in="0" bc="00B4F0FF" fc="00008000">
        <tpls c="5">
          <tpl fld="1" item="14"/>
          <tpl hier="33" item="1"/>
          <tpl fld="2" item="1"/>
          <tpl fld="7" item="0"/>
          <tpl hier="51" item="4294967295"/>
        </tpls>
      </n>
      <n v="975829" in="0" bc="00B4F0FF" fc="00008000">
        <tpls c="5">
          <tpl fld="1" item="1"/>
          <tpl hier="33" item="1"/>
          <tpl fld="2" item="1"/>
          <tpl fld="7" item="0"/>
          <tpl hier="51" item="4294967295"/>
        </tpls>
      </n>
      <n v="7535063" in="0" bc="00B4F0FF" fc="00008000">
        <tpls c="5">
          <tpl fld="1" item="10"/>
          <tpl hier="33" item="1"/>
          <tpl fld="2" item="1"/>
          <tpl fld="7" item="0"/>
          <tpl hier="51" item="4294967295"/>
        </tpls>
      </n>
      <n v="1283859654" in="0" bc="00B4F0FF" fc="00008000">
        <tpls c="5">
          <tpl fld="1" item="5"/>
          <tpl hier="33" item="1"/>
          <tpl fld="2" item="1"/>
          <tpl fld="7" item="0"/>
          <tpl hier="51" item="4294967295"/>
        </tpls>
      </n>
      <n v="28289531" in="0" bc="00B4F0FF" fc="00008000">
        <tpls c="5">
          <tpl fld="1" item="12"/>
          <tpl hier="33" item="1"/>
          <tpl fld="2" item="1"/>
          <tpl fld="7" item="0"/>
          <tpl hier="51" item="4294967295"/>
        </tpls>
      </n>
      <n v="6130507" in="0" bc="00B4F0FF" fc="00008000">
        <tpls c="5">
          <tpl fld="1" item="6"/>
          <tpl hier="33" item="1"/>
          <tpl fld="2" item="1"/>
          <tpl fld="7" item="0"/>
          <tpl hier="51" item="4294967295"/>
        </tpls>
      </n>
      <n v="1712139456" in="0" bc="00B4F0FF" fc="00008000">
        <tpls c="5">
          <tpl fld="1" item="3"/>
          <tpl hier="33" item="1"/>
          <tpl fld="2" item="1"/>
          <tpl fld="7" item="0"/>
          <tpl hier="51" item="4294967295"/>
        </tpls>
      </n>
      <n v="156325000" in="0" bc="00B4F0FF" fc="00008000">
        <tpls c="5">
          <tpl fld="1" item="5"/>
          <tpl fld="4" item="39"/>
          <tpl fld="22" item="4"/>
          <tpl fld="7" item="0"/>
          <tpl hier="51" item="4294967295"/>
        </tpls>
      </n>
      <n v="25814000" in="0" bc="00B4F0FF" fc="00008000">
        <tpls c="5">
          <tpl fld="1" item="5"/>
          <tpl fld="4" item="28"/>
          <tpl fld="22" item="4"/>
          <tpl fld="7" item="0"/>
          <tpl hier="51" item="4294967295"/>
        </tpls>
      </n>
      <n v="53870000" in="0" bc="00B4F0FF" fc="00008000">
        <tpls c="5">
          <tpl fld="1" item="5"/>
          <tpl fld="4" item="92"/>
          <tpl fld="22" item="4"/>
          <tpl fld="7" item="0"/>
          <tpl hier="51" item="4294967295"/>
        </tpls>
      </n>
      <n v="38013000" in="0" bc="00B4F0FF" fc="00008000">
        <tpls c="5">
          <tpl fld="1" item="5"/>
          <tpl fld="4" item="86"/>
          <tpl fld="22" item="4"/>
          <tpl fld="7" item="0"/>
          <tpl hier="51" item="4294967295"/>
        </tpls>
      </n>
      <m in="0" bc="00B4F0FF" fc="00404040">
        <tpls c="5">
          <tpl fld="1" item="5"/>
          <tpl fld="13" item="10"/>
          <tpl fld="22" item="4"/>
          <tpl fld="7" item="0"/>
          <tpl hier="51" item="4294967295"/>
        </tpls>
      </m>
      <n v="43246000" in="0" bc="00B4F0FF" fc="00008000">
        <tpls c="5">
          <tpl fld="1" item="5"/>
          <tpl fld="4" item="41"/>
          <tpl fld="22" item="4"/>
          <tpl fld="7" item="0"/>
          <tpl hier="51" item="4294967295"/>
        </tpls>
      </n>
      <n v="45140000" in="0" bc="00B4F0FF" fc="00008000">
        <tpls c="5">
          <tpl fld="1" item="5"/>
          <tpl fld="4" item="122"/>
          <tpl fld="22" item="4"/>
          <tpl fld="7" item="0"/>
          <tpl hier="51" item="4294967295"/>
        </tpls>
      </n>
      <n v="70200000" in="0" bc="00B4F0FF" fc="00008000">
        <tpls c="5">
          <tpl fld="1" item="4"/>
          <tpl fld="13" item="17"/>
          <tpl fld="22" item="4"/>
          <tpl fld="7" item="0"/>
          <tpl hier="51" item="4294967295"/>
        </tpls>
      </n>
      <n v="74677000" in="0" bc="00B4F0FF" fc="00008000">
        <tpls c="5">
          <tpl fld="1" item="4"/>
          <tpl fld="4" item="68"/>
          <tpl fld="22" item="4"/>
          <tpl fld="7" item="0"/>
          <tpl hier="51" item="4294967295"/>
        </tpls>
      </n>
      <n v="73969000" in="0" bc="00B4F0FF" fc="00008000">
        <tpls c="5">
          <tpl fld="1" item="4"/>
          <tpl fld="4" item="125"/>
          <tpl fld="22" item="4"/>
          <tpl fld="7" item="0"/>
          <tpl hier="51" item="4294967295"/>
        </tpls>
      </n>
      <n v="52762503860" in="0" bc="00B4F0FF" fc="00008000">
        <tpls c="5">
          <tpl fld="1" item="5"/>
          <tpl fld="6" item="20"/>
          <tpl fld="22" item="4"/>
          <tpl fld="7" item="0"/>
          <tpl hier="51" item="4294967295"/>
        </tpls>
      </n>
      <n v="53307000" in="0" bc="00B4F0FF" fc="00008000">
        <tpls c="5">
          <tpl fld="1" item="4"/>
          <tpl fld="4" item="31"/>
          <tpl fld="22" item="4"/>
          <tpl fld="7" item="0"/>
          <tpl hier="51" item="4294967295"/>
        </tpls>
      </n>
      <n v="151634000" in="0" bc="00B4F0FF" fc="00008000">
        <tpls c="5">
          <tpl fld="1" item="5"/>
          <tpl fld="4" item="107"/>
          <tpl fld="22" item="4"/>
          <tpl fld="7" item="0"/>
          <tpl hier="51" item="4294967295"/>
        </tpls>
      </n>
      <n v="37831000" in="0" bc="00B4F0FF" fc="00008000">
        <tpls c="5">
          <tpl fld="1" item="5"/>
          <tpl fld="4" item="3"/>
          <tpl fld="22" item="4"/>
          <tpl fld="7" item="0"/>
          <tpl hier="51" item="4294967295"/>
        </tpls>
      </n>
      <n v="37275000" in="0" bc="00B4F0FF" fc="00008000">
        <tpls c="5">
          <tpl fld="1" item="4"/>
          <tpl fld="4" item="45"/>
          <tpl fld="22" item="4"/>
          <tpl fld="7" item="0"/>
          <tpl hier="51" item="4294967295"/>
        </tpls>
      </n>
      <n v="84242000" in="0" bc="00B4F0FF" fc="00008000">
        <tpls c="5">
          <tpl fld="1" item="4"/>
          <tpl fld="4" item="21"/>
          <tpl fld="22" item="4"/>
          <tpl fld="7" item="0"/>
          <tpl hier="51" item="4294967295"/>
        </tpls>
      </n>
      <n v="56133000" in="0" bc="00B4F0FF" fc="00008000">
        <tpls c="5">
          <tpl fld="1" item="4"/>
          <tpl fld="4" item="123"/>
          <tpl fld="22" item="4"/>
          <tpl fld="7" item="0"/>
          <tpl hier="51" item="4294967295"/>
        </tpls>
      </n>
      <n v="191755000" in="0" bc="00B4F0FF" fc="00008000">
        <tpls c="5">
          <tpl fld="1" item="4"/>
          <tpl fld="13" item="4"/>
          <tpl fld="22" item="4"/>
          <tpl fld="7" item="0"/>
          <tpl hier="51" item="4294967295"/>
        </tpls>
      </n>
      <n v="1628820000" in="0" bc="00B4F0FF" fc="00008000">
        <tpls c="5">
          <tpl fld="1" item="5"/>
          <tpl fld="4" item="71"/>
          <tpl fld="22" item="4"/>
          <tpl fld="7" item="0"/>
          <tpl hier="51" item="4294967295"/>
        </tpls>
      </n>
      <n v="133848000" in="0" bc="00B4F0FF" fc="00008000">
        <tpls c="5">
          <tpl fld="1" item="5"/>
          <tpl fld="4" item="102"/>
          <tpl fld="22" item="4"/>
          <tpl fld="7" item="0"/>
          <tpl hier="51" item="4294967295"/>
        </tpls>
      </n>
      <n v="56343000" in="0" bc="00B4F0FF" fc="00008000">
        <tpls c="5">
          <tpl fld="1" item="5"/>
          <tpl fld="4" item="0"/>
          <tpl fld="22" item="4"/>
          <tpl fld="7" item="0"/>
          <tpl hier="51" item="4294967295"/>
        </tpls>
      </n>
      <m in="0" bc="00B4F0FF" fc="00404040">
        <tpls c="5">
          <tpl fld="1" item="5"/>
          <tpl fld="6" item="0"/>
          <tpl fld="22" item="4"/>
          <tpl fld="7" item="0"/>
          <tpl hier="51" item="4294967295"/>
        </tpls>
      </m>
      <n v="56461000" in="0" bc="00B4F0FF" fc="00008000">
        <tpls c="5">
          <tpl fld="1" item="5"/>
          <tpl fld="4" item="24"/>
          <tpl fld="22" item="4"/>
          <tpl fld="7" item="0"/>
          <tpl hier="51" item="4294967295"/>
        </tpls>
      </n>
      <n v="6608942373.4099998" in="0" bc="00B4F0FF" fc="00008000">
        <tpls c="5">
          <tpl fld="1" item="4"/>
          <tpl fld="6" item="11"/>
          <tpl fld="22" item="4"/>
          <tpl fld="7" item="0"/>
          <tpl hier="51" item="4294967295"/>
        </tpls>
      </n>
      <n v="141161000" in="0" bc="00B4F0FF" fc="00008000">
        <tpls c="5">
          <tpl fld="1" item="4"/>
          <tpl fld="4" item="101"/>
          <tpl fld="22" item="4"/>
          <tpl fld="7" item="0"/>
          <tpl hier="51" item="4294967295"/>
        </tpls>
      </n>
      <m in="0" bc="00B4F0FF" fc="00404040">
        <tpls c="5">
          <tpl fld="1" item="5"/>
          <tpl fld="13" item="16"/>
          <tpl fld="22" item="4"/>
          <tpl fld="7" item="0"/>
          <tpl hier="51" item="4294967295"/>
        </tpls>
      </m>
      <n v="160264000" in="0" bc="00B4F0FF" fc="00008000">
        <tpls c="5">
          <tpl fld="1" item="4"/>
          <tpl fld="4" item="100"/>
          <tpl fld="22" item="4"/>
          <tpl fld="7" item="0"/>
          <tpl hier="51" item="4294967295"/>
        </tpls>
      </n>
      <n v="34250000" in="0" bc="00B4F0FF" fc="00008000">
        <tpls c="5">
          <tpl fld="1" item="5"/>
          <tpl fld="4" item="129"/>
          <tpl fld="22" item="4"/>
          <tpl fld="7" item="0"/>
          <tpl hier="51" item="4294967295"/>
        </tpls>
      </n>
      <n v="116356000" in="0" bc="00B4F0FF" fc="00008000">
        <tpls c="5">
          <tpl fld="1" item="4"/>
          <tpl fld="4" item="13"/>
          <tpl fld="22" item="4"/>
          <tpl fld="7" item="0"/>
          <tpl hier="51" item="4294967295"/>
        </tpls>
      </n>
      <n v="4003308000" in="0" bc="00B4F0FF" fc="00008000">
        <tpls c="5">
          <tpl fld="1" item="5"/>
          <tpl fld="6" item="6"/>
          <tpl fld="22" item="4"/>
          <tpl fld="7" item="0"/>
          <tpl hier="51" item="4294967295"/>
        </tpls>
      </n>
      <n v="40230000" in="0" bc="00B4F0FF" fc="00008000">
        <tpls c="5">
          <tpl fld="1" item="4"/>
          <tpl fld="4" item="46"/>
          <tpl fld="22" item="4"/>
          <tpl fld="7" item="0"/>
          <tpl hier="51" item="4294967295"/>
        </tpls>
      </n>
      <n v="478957000" in="0" bc="00B4F0FF" fc="00008000">
        <tpls c="5">
          <tpl fld="1" item="4"/>
          <tpl fld="4" item="64"/>
          <tpl fld="22" item="4"/>
          <tpl fld="7" item="0"/>
          <tpl hier="51" item="4294967295"/>
        </tpls>
      </n>
      <m in="0" bc="00B4F0FF" fc="00404040">
        <tpls c="5">
          <tpl fld="1" item="5"/>
          <tpl fld="6" item="1"/>
          <tpl fld="22" item="4"/>
          <tpl fld="7" item="0"/>
          <tpl hier="51" item="4294967295"/>
        </tpls>
      </m>
      <n v="15285776000" in="0" bc="00B4F0FF" fc="00008000">
        <tpls c="5">
          <tpl fld="1" item="5"/>
          <tpl fld="6" item="13"/>
          <tpl fld="22" item="4"/>
          <tpl fld="7" item="0"/>
          <tpl hier="51" item="4294967295"/>
        </tpls>
      </n>
      <n v="88161000" in="0" bc="00B4F0FF" fc="00008000">
        <tpls c="5">
          <tpl fld="1" item="5"/>
          <tpl fld="13" item="20"/>
          <tpl fld="22" item="4"/>
          <tpl fld="7" item="0"/>
          <tpl hier="51" item="4294967295"/>
        </tpls>
      </n>
      <n v="136448000" in="0" bc="00B4F0FF" fc="00008000">
        <tpls c="5">
          <tpl fld="1" item="4"/>
          <tpl fld="4" item="42"/>
          <tpl fld="22" item="4"/>
          <tpl fld="7" item="0"/>
          <tpl hier="51" item="4294967295"/>
        </tpls>
      </n>
      <n v="54158000" in="0" bc="00B4F0FF" fc="00008000">
        <tpls c="5">
          <tpl fld="1" item="4"/>
          <tpl fld="4" item="63"/>
          <tpl fld="22" item="4"/>
          <tpl fld="7" item="0"/>
          <tpl hier="51" item="4294967295"/>
        </tpls>
      </n>
      <n v="267567000" in="0" bc="00B4F0FF" fc="00008000">
        <tpls c="5">
          <tpl fld="1" item="5"/>
          <tpl fld="6" item="3"/>
          <tpl fld="22" item="4"/>
          <tpl fld="7" item="0"/>
          <tpl hier="51" item="4294967295"/>
        </tpls>
      </n>
      <n v="91457000" in="0" bc="00B4F0FF" fc="00008000">
        <tpls c="5">
          <tpl fld="1" item="5"/>
          <tpl fld="4" item="20"/>
          <tpl fld="22" item="4"/>
          <tpl fld="7" item="0"/>
          <tpl hier="51" item="4294967295"/>
        </tpls>
      </n>
      <n v="55354000" in="0" bc="00B4F0FF" fc="00008000">
        <tpls c="5">
          <tpl fld="1" item="5"/>
          <tpl fld="4" item="141"/>
          <tpl fld="22" item="4"/>
          <tpl fld="7" item="0"/>
          <tpl hier="51" item="4294967295"/>
        </tpls>
      </n>
      <n v="45417000" in="0" bc="00B4F0FF" fc="00008000">
        <tpls c="5">
          <tpl fld="1" item="5"/>
          <tpl fld="13" item="2"/>
          <tpl fld="22" item="4"/>
          <tpl fld="7" item="0"/>
          <tpl hier="51" item="4294967295"/>
        </tpls>
      </n>
      <n v="34061000" in="0" bc="00B4F0FF" fc="00008000">
        <tpls c="5">
          <tpl fld="1" item="4"/>
          <tpl fld="4" item="19"/>
          <tpl fld="22" item="4"/>
          <tpl fld="7" item="0"/>
          <tpl hier="51" item="4294967295"/>
        </tpls>
      </n>
      <n v="23596000" in="0" bc="00B4F0FF" fc="00008000">
        <tpls c="5">
          <tpl fld="1" item="4"/>
          <tpl fld="4" item="12"/>
          <tpl fld="22" item="4"/>
          <tpl fld="7" item="0"/>
          <tpl hier="51" item="4294967295"/>
        </tpls>
      </n>
      <n v="24359000" in="0" bc="00B4F0FF" fc="00008000">
        <tpls c="5">
          <tpl fld="1" item="5"/>
          <tpl fld="4" item="12"/>
          <tpl fld="22" item="4"/>
          <tpl fld="7" item="0"/>
          <tpl hier="51" item="4294967295"/>
        </tpls>
      </n>
      <n v="59771000" in="0" bc="00B4F0FF" fc="00008000">
        <tpls c="5">
          <tpl fld="1" item="5"/>
          <tpl fld="4" item="61"/>
          <tpl fld="22" item="4"/>
          <tpl fld="7" item="0"/>
          <tpl hier="51" item="4294967295"/>
        </tpls>
      </n>
      <n v="53810000" in="0" bc="00B4F0FF" fc="00008000">
        <tpls c="5">
          <tpl fld="1" item="4"/>
          <tpl fld="4" item="117"/>
          <tpl fld="22" item="4"/>
          <tpl fld="7" item="0"/>
          <tpl hier="51" item="4294967295"/>
        </tpls>
      </n>
      <n v="38303000" in="0" bc="00B4F0FF" fc="00008000">
        <tpls c="5">
          <tpl fld="1" item="4"/>
          <tpl fld="4" item="4"/>
          <tpl fld="22" item="4"/>
          <tpl fld="7" item="0"/>
          <tpl hier="51" item="4294967295"/>
        </tpls>
      </n>
      <n v="38983000" in="0" bc="00B4F0FF" fc="00008000">
        <tpls c="5">
          <tpl fld="1" item="5"/>
          <tpl fld="4" item="8"/>
          <tpl fld="22" item="4"/>
          <tpl fld="7" item="0"/>
          <tpl hier="51" item="4294967295"/>
        </tpls>
      </n>
      <n v="83664000" in="0" bc="00B4F0FF" fc="00008000">
        <tpls c="5">
          <tpl fld="1" item="5"/>
          <tpl fld="4" item="133"/>
          <tpl fld="22" item="4"/>
          <tpl fld="7" item="0"/>
          <tpl hier="51" item="4294967295"/>
        </tpls>
      </n>
      <n v="46843000" in="0" bc="00B4F0FF" fc="00008000">
        <tpls c="5">
          <tpl fld="1" item="5"/>
          <tpl fld="13" item="15"/>
          <tpl fld="22" item="4"/>
          <tpl fld="7" item="0"/>
          <tpl hier="51" item="4294967295"/>
        </tpls>
      </n>
      <n v="186979000" in="0" bc="00B4F0FF" fc="00008000">
        <tpls c="5">
          <tpl fld="1" item="5"/>
          <tpl fld="4" item="84"/>
          <tpl fld="22" item="4"/>
          <tpl fld="7" item="0"/>
          <tpl hier="51" item="4294967295"/>
        </tpls>
      </n>
      <n v="33749000" in="0" bc="00B4F0FF" fc="00008000">
        <tpls c="5">
          <tpl fld="1" item="4"/>
          <tpl fld="4" item="129"/>
          <tpl fld="22" item="4"/>
          <tpl fld="7" item="0"/>
          <tpl hier="51" item="4294967295"/>
        </tpls>
      </n>
      <n v="194505000" in="0" bc="00B4F0FF" fc="00008000">
        <tpls c="5">
          <tpl fld="1" item="4"/>
          <tpl fld="4" item="87"/>
          <tpl fld="22" item="4"/>
          <tpl fld="7" item="0"/>
          <tpl hier="51" item="4294967295"/>
        </tpls>
      </n>
      <n v="138944647851.03003" in="0" bc="00B4F0FF" fc="00008000">
        <tpls c="5">
          <tpl fld="1" item="5"/>
          <tpl fld="5" item="1"/>
          <tpl fld="22" item="4"/>
          <tpl fld="7" item="0"/>
          <tpl hier="51" item="4294967295"/>
        </tpls>
      </n>
      <n v="144997000" in="0" bc="00B4F0FF" fc="00008000">
        <tpls c="5">
          <tpl fld="1" item="5"/>
          <tpl fld="4" item="89"/>
          <tpl fld="22" item="4"/>
          <tpl fld="7" item="0"/>
          <tpl hier="51" item="4294967295"/>
        </tpls>
      </n>
      <n v="28650000" in="0" bc="00B4F0FF" fc="00008000">
        <tpls c="5">
          <tpl fld="1" item="4"/>
          <tpl fld="4" item="132"/>
          <tpl fld="22" item="4"/>
          <tpl fld="7" item="0"/>
          <tpl hier="51" item="4294967295"/>
        </tpls>
      </n>
      <n v="213610000" in="0" bc="00B4F0FF" fc="00008000">
        <tpls c="5">
          <tpl fld="1" item="4"/>
          <tpl fld="4" item="67"/>
          <tpl fld="22" item="4"/>
          <tpl fld="7" item="0"/>
          <tpl hier="51" item="4294967295"/>
        </tpls>
      </n>
      <n v="1274424000" in="0" bc="00B4F0FF" fc="00008000">
        <tpls c="5">
          <tpl fld="1" item="5"/>
          <tpl fld="22" item="4"/>
          <tpl fld="7" item="0"/>
          <tpl hier="51" item="4294967295"/>
          <tpl fld="10" item="1"/>
        </tpls>
      </n>
      <n v="25006000" in="0" bc="00B4F0FF" fc="00008000">
        <tpls c="5">
          <tpl fld="1" item="5"/>
          <tpl fld="4" item="14"/>
          <tpl fld="22" item="4"/>
          <tpl fld="7" item="0"/>
          <tpl hier="51" item="4294967295"/>
        </tpls>
      </n>
      <n v="60940000" in="0" bc="00B4F0FF" fc="00008000">
        <tpls c="5">
          <tpl fld="1" item="5"/>
          <tpl fld="4" item="50"/>
          <tpl fld="22" item="4"/>
          <tpl fld="7" item="0"/>
          <tpl hier="51" item="4294967295"/>
        </tpls>
      </n>
      <n v="88475000" in="0" bc="00B4F0FF" fc="00008000">
        <tpls c="5">
          <tpl fld="1" item="4"/>
          <tpl fld="4" item="124"/>
          <tpl fld="22" item="4"/>
          <tpl fld="7" item="0"/>
          <tpl hier="51" item="4294967295"/>
        </tpls>
      </n>
      <n v="181141000" in="0" bc="00B4F0FF" fc="00008000">
        <tpls c="5">
          <tpl fld="1" item="4"/>
          <tpl fld="4" item="49"/>
          <tpl fld="22" item="4"/>
          <tpl fld="7" item="0"/>
          <tpl hier="51" item="4294967295"/>
        </tpls>
      </n>
      <n v="1683076000" in="0" bc="00B4F0FF" fc="00008000">
        <tpls c="5">
          <tpl fld="1" item="5"/>
          <tpl fld="4" item="95"/>
          <tpl fld="22" item="4"/>
          <tpl fld="7" item="0"/>
          <tpl hier="51" item="4294967295"/>
        </tpls>
      </n>
      <n v="0" in="0" bc="00B4F0FF" fc="00404040">
        <tpls c="5">
          <tpl fld="1" item="5"/>
          <tpl fld="6" item="12"/>
          <tpl fld="22" item="4"/>
          <tpl fld="7" item="0"/>
          <tpl hier="51" item="4294967295"/>
        </tpls>
      </n>
      <n v="129349000" in="0" bc="00B4F0FF" fc="00008000">
        <tpls c="5">
          <tpl fld="1" item="4"/>
          <tpl fld="4" item="78"/>
          <tpl fld="22" item="4"/>
          <tpl fld="7" item="0"/>
          <tpl hier="51" item="4294967295"/>
        </tpls>
      </n>
      <m in="0" bc="00B4F0FF" fc="00404040">
        <tpls c="5">
          <tpl fld="1" item="4"/>
          <tpl fld="4" item="120"/>
          <tpl fld="22" item="4"/>
          <tpl fld="7" item="0"/>
          <tpl hier="51" item="4294967295"/>
        </tpls>
      </m>
      <n v="121260000" in="0" bc="00B4F0FF" fc="00008000">
        <tpls c="5">
          <tpl fld="1" item="5"/>
          <tpl fld="4" item="128"/>
          <tpl fld="22" item="4"/>
          <tpl fld="7" item="0"/>
          <tpl hier="51" item="4294967295"/>
        </tpls>
      </n>
      <n v="195531000" in="0" bc="00B4F0FF" fc="00008000">
        <tpls c="5">
          <tpl fld="1" item="5"/>
          <tpl fld="4" item="49"/>
          <tpl fld="22" item="4"/>
          <tpl fld="7" item="0"/>
          <tpl hier="51" item="4294967295"/>
        </tpls>
      </n>
      <n v="37650000" in="0" bc="00B4F0FF" fc="00008000">
        <tpls c="5">
          <tpl fld="1" item="4"/>
          <tpl fld="4" item="3"/>
          <tpl fld="22" item="4"/>
          <tpl fld="7" item="0"/>
          <tpl hier="51" item="4294967295"/>
        </tpls>
      </n>
      <n v="1205774000" in="0" bc="00B4F0FF" fc="00008000">
        <tpls c="5">
          <tpl fld="1" item="5"/>
          <tpl fld="4" item="131"/>
          <tpl fld="22" item="4"/>
          <tpl fld="7" item="0"/>
          <tpl hier="51" item="4294967295"/>
        </tpls>
      </n>
      <n v="56137000" in="0" bc="00B4F0FF" fc="00008000">
        <tpls c="5">
          <tpl fld="1" item="5"/>
          <tpl fld="4" item="70"/>
          <tpl fld="22" item="4"/>
          <tpl fld="7" item="0"/>
          <tpl hier="51" item="4294967295"/>
        </tpls>
      </n>
      <n v="47105000" in="0" bc="00B4F0FF" fc="00008000">
        <tpls c="5">
          <tpl fld="1" item="4"/>
          <tpl fld="4" item="127"/>
          <tpl fld="22" item="4"/>
          <tpl fld="7" item="0"/>
          <tpl hier="51" item="4294967295"/>
        </tpls>
      </n>
      <n v="23459000" in="0" bc="00B4F0FF" fc="00008000">
        <tpls c="5">
          <tpl fld="1" item="5"/>
          <tpl fld="4" item="106"/>
          <tpl fld="22" item="4"/>
          <tpl fld="7" item="0"/>
          <tpl hier="51" item="4294967295"/>
        </tpls>
      </n>
      <n v="43273000" in="0" bc="00B4F0FF" fc="00008000">
        <tpls c="5">
          <tpl fld="1" item="4"/>
          <tpl fld="4" item="8"/>
          <tpl fld="22" item="4"/>
          <tpl fld="7" item="0"/>
          <tpl hier="51" item="4294967295"/>
        </tpls>
      </n>
      <n v="57279000" in="0" bc="00B4F0FF" fc="00008000">
        <tpls c="5">
          <tpl fld="1" item="5"/>
          <tpl fld="4" item="63"/>
          <tpl fld="22" item="4"/>
          <tpl fld="7" item="0"/>
          <tpl hier="51" item="4294967295"/>
        </tpls>
      </n>
      <m in="0" bc="00B4F0FF" fc="00404040">
        <tpls c="5">
          <tpl fld="1" item="4"/>
          <tpl fld="13" item="8"/>
          <tpl fld="22" item="4"/>
          <tpl fld="7" item="0"/>
          <tpl hier="51" item="4294967295"/>
        </tpls>
      </m>
      <n v="55706000" in="0" bc="00B4F0FF" fc="00008000">
        <tpls c="5">
          <tpl fld="1" item="4"/>
          <tpl fld="4" item="114"/>
          <tpl fld="22" item="4"/>
          <tpl fld="7" item="0"/>
          <tpl hier="51" item="4294967295"/>
        </tpls>
      </n>
      <n v="48613000" in="0" bc="00B4F0FF" fc="00008000">
        <tpls c="5">
          <tpl fld="1" item="5"/>
          <tpl fld="4" item="94"/>
          <tpl fld="22" item="4"/>
          <tpl fld="7" item="0"/>
          <tpl hier="51" item="4294967295"/>
        </tpls>
      </n>
      <n v="114119000" in="0" bc="00B4F0FF" fc="00008000">
        <tpls c="5">
          <tpl fld="1" item="5"/>
          <tpl fld="4" item="85"/>
          <tpl fld="22" item="4"/>
          <tpl fld="7" item="0"/>
          <tpl hier="51" item="4294967295"/>
        </tpls>
      </n>
      <n v="28886000" in="0" bc="00B4F0FF" fc="00008000">
        <tpls c="5">
          <tpl fld="1" item="4"/>
          <tpl fld="4" item="47"/>
          <tpl fld="22" item="4"/>
          <tpl fld="7" item="0"/>
          <tpl hier="51" item="4294967295"/>
        </tpls>
      </n>
      <n v="84499000" in="0" bc="00B4F0FF" fc="00008000">
        <tpls c="5">
          <tpl fld="1" item="4"/>
          <tpl fld="4" item="144"/>
          <tpl fld="22" item="4"/>
          <tpl fld="7" item="0"/>
          <tpl hier="51" item="4294967295"/>
        </tpls>
      </n>
      <n v="0" in="0" bc="00B4F0FF" fc="00404040">
        <tpls c="5">
          <tpl fld="1" item="4"/>
          <tpl fld="6" item="12"/>
          <tpl fld="22" item="4"/>
          <tpl fld="7" item="0"/>
          <tpl hier="51" item="4294967295"/>
        </tpls>
      </n>
      <n v="329062000" in="0" bc="00B4F0FF" fc="00008000">
        <tpls c="5">
          <tpl fld="1" item="5"/>
          <tpl fld="4" item="54"/>
          <tpl fld="22" item="4"/>
          <tpl fld="7" item="0"/>
          <tpl hier="51" item="4294967295"/>
        </tpls>
      </n>
      <n v="197922000" in="0" bc="00B4F0FF" fc="00008000">
        <tpls c="5">
          <tpl fld="1" item="5"/>
          <tpl fld="4" item="119"/>
          <tpl fld="22" item="4"/>
          <tpl fld="7" item="0"/>
          <tpl hier="51" item="4294967295"/>
        </tpls>
      </n>
      <n v="4078511078.5299997" in="0" bc="00B4F0FF" fc="00008000">
        <tpls c="5">
          <tpl fld="1" item="5"/>
          <tpl fld="6" item="21"/>
          <tpl fld="22" item="4"/>
          <tpl fld="7" item="0"/>
          <tpl hier="51" item="4294967295"/>
        </tpls>
      </n>
      <n v="31648000" in="0" bc="00B4F0FF" fc="00008000">
        <tpls c="5">
          <tpl fld="1" item="5"/>
          <tpl fld="4" item="19"/>
          <tpl fld="22" item="4"/>
          <tpl fld="7" item="0"/>
          <tpl hier="51" item="4294967295"/>
        </tpls>
      </n>
      <n v="191971000" in="0" bc="00B4F0FF" fc="00008000">
        <tpls c="5">
          <tpl fld="1" item="5"/>
          <tpl fld="4" item="91"/>
          <tpl fld="22" item="4"/>
          <tpl fld="7" item="0"/>
          <tpl hier="51" item="4294967295"/>
        </tpls>
      </n>
      <n v="36210957000" in="0" bc="00B4F0FF" fc="00008000">
        <tpls c="5">
          <tpl fld="1" item="5"/>
          <tpl fld="3" item="0"/>
          <tpl fld="22" item="4"/>
          <tpl fld="7" item="0"/>
          <tpl hier="51" item="4294967295"/>
        </tpls>
      </n>
      <n v="318032000" in="0" bc="00B4F0FF" fc="00008000">
        <tpls c="5">
          <tpl fld="1" item="4"/>
          <tpl fld="13" item="9"/>
          <tpl fld="22" item="4"/>
          <tpl fld="7" item="0"/>
          <tpl hier="51" item="4294967295"/>
        </tpls>
      </n>
      <n v="59371000" in="0" bc="00B4F0FF" fc="00008000">
        <tpls c="5">
          <tpl fld="1" item="5"/>
          <tpl fld="4" item="104"/>
          <tpl fld="22" item="4"/>
          <tpl fld="7" item="0"/>
          <tpl hier="51" item="4294967295"/>
        </tpls>
      </n>
      <n v="114334000" in="0" bc="00B4F0FF" fc="00008000">
        <tpls c="5">
          <tpl fld="1" item="4"/>
          <tpl fld="4" item="137"/>
          <tpl fld="22" item="4"/>
          <tpl fld="7" item="0"/>
          <tpl hier="51" item="4294967295"/>
        </tpls>
      </n>
      <n v="234130000" in="0" bc="00B4F0FF" fc="00008000">
        <tpls c="5">
          <tpl fld="1" item="4"/>
          <tpl fld="4" item="91"/>
          <tpl fld="22" item="4"/>
          <tpl fld="7" item="0"/>
          <tpl hier="51" item="4294967295"/>
        </tpls>
      </n>
      <n v="40724000" in="0" bc="00B4F0FF" fc="00008000">
        <tpls c="5">
          <tpl fld="1" item="4"/>
          <tpl fld="4" item="122"/>
          <tpl fld="22" item="4"/>
          <tpl fld="7" item="0"/>
          <tpl hier="51" item="4294967295"/>
        </tpls>
      </n>
      <n v="104715000" in="0" bc="00B4F0FF" fc="00008000">
        <tpls c="5">
          <tpl fld="1" item="5"/>
          <tpl fld="4" item="13"/>
          <tpl fld="22" item="4"/>
          <tpl fld="7" item="0"/>
          <tpl hier="51" item="4294967295"/>
        </tpls>
      </n>
      <n v="76104000" in="0" bc="00B4F0FF" fc="00008000">
        <tpls c="5">
          <tpl fld="1" item="5"/>
          <tpl fld="4" item="68"/>
          <tpl fld="22" item="4"/>
          <tpl fld="7" item="0"/>
          <tpl hier="51" item="4294967295"/>
        </tpls>
      </n>
      <n v="83709000" in="0" bc="00B4F0FF" fc="00008000">
        <tpls c="5">
          <tpl fld="1" item="5"/>
          <tpl fld="4" item="98"/>
          <tpl fld="22" item="4"/>
          <tpl fld="7" item="0"/>
          <tpl hier="51" item="4294967295"/>
        </tpls>
      </n>
      <n v="65950000" in="0" bc="00B4F0FF" fc="00008000">
        <tpls c="5">
          <tpl fld="1" item="5"/>
          <tpl fld="4" item="124"/>
          <tpl fld="22" item="4"/>
          <tpl fld="7" item="0"/>
          <tpl hier="51" item="4294967295"/>
        </tpls>
      </n>
      <n v="243169000" in="0" bc="00B4F0FF" fc="00008000">
        <tpls c="5">
          <tpl fld="1" item="4"/>
          <tpl fld="4" item="56"/>
          <tpl fld="22" item="4"/>
          <tpl fld="7" item="0"/>
          <tpl hier="51" item="4294967295"/>
        </tpls>
      </n>
      <n v="1080007500" in="0" bc="00B4F0FF" fc="00008000">
        <tpls c="5">
          <tpl fld="1" item="4"/>
          <tpl fld="6" item="5"/>
          <tpl fld="22" item="4"/>
          <tpl fld="7" item="0"/>
          <tpl hier="51" item="4294967295"/>
        </tpls>
      </n>
      <n v="38348000" in="0" bc="00B4F0FF" fc="00008000">
        <tpls c="5">
          <tpl fld="1" item="5"/>
          <tpl fld="4" item="52"/>
          <tpl fld="22" item="4"/>
          <tpl fld="7" item="0"/>
          <tpl hier="51" item="4294967295"/>
        </tpls>
      </n>
      <n v="74185000" in="0" bc="00B4F0FF" fc="00008000">
        <tpls c="5">
          <tpl fld="1" item="4"/>
          <tpl fld="4" item="69"/>
          <tpl fld="22" item="4"/>
          <tpl fld="7" item="0"/>
          <tpl hier="51" item="4294967295"/>
        </tpls>
      </n>
      <n v="107167000" in="0" bc="00B4F0FF" fc="00008000">
        <tpls c="5">
          <tpl fld="1" item="5"/>
          <tpl fld="4" item="100"/>
          <tpl fld="22" item="4"/>
          <tpl fld="7" item="0"/>
          <tpl hier="51" item="4294967295"/>
        </tpls>
      </n>
      <n v="117919000" in="0" bc="00B4F0FF" fc="00008000">
        <tpls c="5">
          <tpl fld="1" item="4"/>
          <tpl fld="4" item="2"/>
          <tpl fld="22" item="4"/>
          <tpl fld="7" item="0"/>
          <tpl hier="51" item="4294967295"/>
        </tpls>
      </n>
      <n v="321397000" in="0" bc="00B4F0FF" fc="00008000">
        <tpls c="5">
          <tpl fld="1" item="4"/>
          <tpl fld="4" item="58"/>
          <tpl fld="22" item="4"/>
          <tpl fld="7" item="0"/>
          <tpl hier="51" item="4294967295"/>
        </tpls>
      </n>
      <n v="53478000" in="0" bc="00B4F0FF" fc="00008000">
        <tpls c="5">
          <tpl fld="1" item="4"/>
          <tpl fld="4" item="94"/>
          <tpl fld="22" item="4"/>
          <tpl fld="7" item="0"/>
          <tpl hier="51" item="4294967295"/>
        </tpls>
      </n>
      <n v="65087000" in="0" bc="00B4F0FF" fc="00008000">
        <tpls c="5">
          <tpl fld="1" item="5"/>
          <tpl fld="4" item="138"/>
          <tpl fld="22" item="4"/>
          <tpl fld="7" item="0"/>
          <tpl hier="51" item="4294967295"/>
        </tpls>
      </n>
      <n v="209695000" in="0" bc="00B4F0FF" fc="00008000">
        <tpls c="5">
          <tpl fld="1" item="5"/>
          <tpl fld="4" item="87"/>
          <tpl fld="22" item="4"/>
          <tpl fld="7" item="0"/>
          <tpl hier="51" item="4294967295"/>
        </tpls>
      </n>
      <m in="0" bc="00B4F0FF" fc="00404040">
        <tpls c="5">
          <tpl fld="1" item="5"/>
          <tpl fld="13" item="12"/>
          <tpl fld="22" item="4"/>
          <tpl fld="7" item="0"/>
          <tpl hier="51" item="4294967295"/>
        </tpls>
      </m>
      <n v="118706000" in="0" bc="00B4F0FF" fc="00008000">
        <tpls c="5">
          <tpl fld="1" item="5"/>
          <tpl fld="4" item="96"/>
          <tpl fld="22" item="4"/>
          <tpl fld="7" item="0"/>
          <tpl hier="51" item="4294967295"/>
        </tpls>
      </n>
      <n v="31085000" in="0" bc="00B4F0FF" fc="00008000">
        <tpls c="5">
          <tpl fld="1" item="5"/>
          <tpl fld="4" item="30"/>
          <tpl fld="22" item="4"/>
          <tpl fld="7" item="0"/>
          <tpl hier="51" item="4294967295"/>
        </tpls>
      </n>
      <n v="303124000" in="0" bc="00B4F0FF" fc="00008000">
        <tpls c="5">
          <tpl fld="1" item="5"/>
          <tpl fld="4" item="126"/>
          <tpl fld="22" item="4"/>
          <tpl fld="7" item="0"/>
          <tpl hier="51" item="4294967295"/>
        </tpls>
      </n>
      <n v="357902000" in="0" bc="00B4F0FF" fc="00008000">
        <tpls c="5">
          <tpl fld="1" item="5"/>
          <tpl fld="4" item="72"/>
          <tpl fld="22" item="4"/>
          <tpl fld="7" item="0"/>
          <tpl hier="51" item="4294967295"/>
        </tpls>
      </n>
      <n v="141097000" in="0" bc="00B4F0FF" fc="00008000">
        <tpls c="5">
          <tpl fld="1" item="5"/>
          <tpl fld="4" item="101"/>
          <tpl fld="22" item="4"/>
          <tpl fld="7" item="0"/>
          <tpl hier="51" item="4294967295"/>
        </tpls>
      </n>
      <n v="75851000" in="0" bc="00B4F0FF" fc="00008000">
        <tpls c="5">
          <tpl fld="1" item="4"/>
          <tpl fld="4" item="135"/>
          <tpl fld="22" item="4"/>
          <tpl fld="7" item="0"/>
          <tpl hier="51" item="4294967295"/>
        </tpls>
      </n>
      <n v="140005000" in="0" bc="00B4F0FF" fc="00008000">
        <tpls c="5">
          <tpl fld="1" item="4"/>
          <tpl fld="4" item="1"/>
          <tpl fld="22" item="4"/>
          <tpl fld="7" item="0"/>
          <tpl hier="51" item="4294967295"/>
        </tpls>
      </n>
      <n v="520652000" in="0" bc="00B4F0FF" fc="00008000">
        <tpls c="5">
          <tpl fld="1" item="4"/>
          <tpl fld="4" item="66"/>
          <tpl fld="22" item="4"/>
          <tpl fld="7" item="0"/>
          <tpl hier="51" item="4294967295"/>
        </tpls>
      </n>
      <n v="1514042000" in="0" bc="00B4F0FF" fc="00008000">
        <tpls c="5">
          <tpl fld="1" item="4"/>
          <tpl fld="4" item="95"/>
          <tpl fld="22" item="4"/>
          <tpl fld="7" item="0"/>
          <tpl hier="51" item="4294967295"/>
        </tpls>
      </n>
      <n v="63906000" in="0" bc="00B4F0FF" fc="00008000">
        <tpls c="5">
          <tpl fld="1" item="4"/>
          <tpl fld="4" item="61"/>
          <tpl fld="22" item="4"/>
          <tpl fld="7" item="0"/>
          <tpl hier="51" item="4294967295"/>
        </tpls>
      </n>
      <n v="33829000" in="0" bc="00B4F0FF" fc="00008000">
        <tpls c="5">
          <tpl fld="1" item="5"/>
          <tpl fld="13" item="1"/>
          <tpl fld="22" item="4"/>
          <tpl fld="7" item="0"/>
          <tpl hier="51" item="4294967295"/>
        </tpls>
      </n>
      <n v="91548000" in="0" bc="00B4F0FF" fc="00008000">
        <tpls c="5">
          <tpl fld="1" item="5"/>
          <tpl fld="4" item="136"/>
          <tpl fld="22" item="4"/>
          <tpl fld="7" item="0"/>
          <tpl hier="51" item="4294967295"/>
        </tpls>
      </n>
      <n v="334832000" in="0" bc="00B4F0FF" fc="00008000">
        <tpls c="5">
          <tpl fld="1" item="5"/>
          <tpl fld="13" item="9"/>
          <tpl fld="22" item="4"/>
          <tpl fld="7" item="0"/>
          <tpl hier="51" item="4294967295"/>
        </tpls>
      </n>
      <m in="0" bc="00B4F0FF" fc="00404040">
        <tpls c="5">
          <tpl fld="1" item="4"/>
          <tpl fld="6" item="1"/>
          <tpl fld="22" item="4"/>
          <tpl fld="7" item="0"/>
          <tpl hier="51" item="4294967295"/>
        </tpls>
      </m>
      <n v="158673000" in="0" bc="00B4F0FF" fc="00008000">
        <tpls c="5">
          <tpl fld="1" item="4"/>
          <tpl fld="4" item="89"/>
          <tpl fld="22" item="4"/>
          <tpl fld="7" item="0"/>
          <tpl hier="51" item="4294967295"/>
        </tpls>
      </n>
      <n v="156668000" in="0" bc="00B4F0FF" fc="00008000">
        <tpls c="5">
          <tpl fld="1" item="4"/>
          <tpl fld="4" item="35"/>
          <tpl fld="22" item="4"/>
          <tpl fld="7" item="0"/>
          <tpl hier="51" item="4294967295"/>
        </tpls>
      </n>
      <n v="124873000" in="0" bc="00B4F0FF" fc="00008000">
        <tpls c="5">
          <tpl fld="1" item="5"/>
          <tpl fld="4" item="43"/>
          <tpl fld="22" item="4"/>
          <tpl fld="7" item="0"/>
          <tpl hier="51" item="4294967295"/>
        </tpls>
      </n>
      <n v="42868000" in="0" bc="00B4F0FF" fc="00008000">
        <tpls c="5">
          <tpl fld="1" item="5"/>
          <tpl fld="4" item="27"/>
          <tpl fld="22" item="4"/>
          <tpl fld="7" item="0"/>
          <tpl hier="51" item="4294967295"/>
        </tpls>
      </n>
      <n v="208349000" in="0" bc="00B4F0FF" fc="00008000">
        <tpls c="5">
          <tpl fld="1" item="5"/>
          <tpl fld="4" item="75"/>
          <tpl fld="22" item="4"/>
          <tpl fld="7" item="0"/>
          <tpl hier="51" item="4294967295"/>
        </tpls>
      </n>
      <n v="111930000" in="0" bc="00B4F0FF" fc="00008000">
        <tpls c="5">
          <tpl fld="1" item="4"/>
          <tpl fld="4" item="53"/>
          <tpl fld="22" item="4"/>
          <tpl fld="7" item="0"/>
          <tpl hier="51" item="4294967295"/>
        </tpls>
      </n>
      <n v="165971000" in="0" bc="00B4F0FF" fc="00008000">
        <tpls c="5">
          <tpl fld="1" item="4"/>
          <tpl fld="4" item="102"/>
          <tpl fld="22" item="4"/>
          <tpl fld="7" item="0"/>
          <tpl hier="51" item="4294967295"/>
        </tpls>
      </n>
      <n v="949281000" in="0" bc="00B4F0FF" fc="00008000">
        <tpls c="5">
          <tpl fld="1" item="4"/>
          <tpl fld="4" item="18"/>
          <tpl fld="22" item="4"/>
          <tpl fld="7" item="0"/>
          <tpl hier="51" item="4294967295"/>
        </tpls>
      </n>
      <n v="16143000" in="0" bc="00B4F0FF" fc="00008000">
        <tpls c="5">
          <tpl fld="1" item="5"/>
          <tpl fld="4" item="55"/>
          <tpl fld="22" item="4"/>
          <tpl fld="7" item="0"/>
          <tpl hier="51" item="4294967295"/>
        </tpls>
      </n>
      <n v="49027000" in="0" bc="00B4F0FF" fc="00008000">
        <tpls c="5">
          <tpl fld="1" item="5"/>
          <tpl fld="4" item="73"/>
          <tpl fld="22" item="4"/>
          <tpl fld="7" item="0"/>
          <tpl hier="51" item="4294967295"/>
        </tpls>
      </n>
      <n v="140062000" in="0" bc="00B4F0FF" fc="00008000">
        <tpls c="5">
          <tpl fld="1" item="5"/>
          <tpl fld="13" item="13"/>
          <tpl fld="22" item="4"/>
          <tpl fld="7" item="0"/>
          <tpl hier="51" item="4294967295"/>
        </tpls>
      </n>
      <n v="56441000" in="0" bc="00B4F0FF" fc="00008000">
        <tpls c="5">
          <tpl fld="1" item="5"/>
          <tpl fld="4" item="65"/>
          <tpl fld="22" item="4"/>
          <tpl fld="7" item="0"/>
          <tpl hier="51" item="4294967295"/>
        </tpls>
      </n>
      <n v="584100000" in="0" bc="00B4F0FF" fc="00008000">
        <tpls c="5">
          <tpl fld="1" item="4"/>
          <tpl fld="13" item="5"/>
          <tpl fld="22" item="4"/>
          <tpl fld="7" item="0"/>
          <tpl hier="51" item="4294967295"/>
        </tpls>
      </n>
      <n v="76210000" in="0" bc="00B4F0FF" fc="00008000">
        <tpls c="5">
          <tpl fld="1" item="5"/>
          <tpl fld="4" item="146"/>
          <tpl fld="22" item="4"/>
          <tpl fld="7" item="0"/>
          <tpl hier="51" item="4294967295"/>
        </tpls>
      </n>
      <n v="540848000" in="0" bc="00B4F0FF" fc="00008000">
        <tpls c="5">
          <tpl fld="1" item="5"/>
          <tpl fld="4" item="93"/>
          <tpl fld="22" item="4"/>
          <tpl fld="7" item="0"/>
          <tpl hier="51" item="4294967295"/>
        </tpls>
      </n>
      <n v="51093000" in="0" bc="00B4F0FF" fc="00008000">
        <tpls c="5">
          <tpl fld="1" item="4"/>
          <tpl fld="4" item="155"/>
          <tpl fld="22" item="4"/>
          <tpl fld="7" item="0"/>
          <tpl hier="51" item="4294967295"/>
        </tpls>
      </n>
      <n v="98117000" in="0" bc="00B4F0FF" fc="00008000">
        <tpls c="5">
          <tpl fld="1" item="5"/>
          <tpl fld="4" item="60"/>
          <tpl fld="22" item="4"/>
          <tpl fld="7" item="0"/>
          <tpl hier="51" item="4294967295"/>
        </tpls>
      </n>
      <n v="68506000" in="0" bc="00B4F0FF" fc="00008000">
        <tpls c="5">
          <tpl fld="1" item="4"/>
          <tpl fld="4" item="116"/>
          <tpl fld="22" item="4"/>
          <tpl fld="7" item="0"/>
          <tpl hier="51" item="4294967295"/>
        </tpls>
      </n>
      <m in="0" bc="00B4F0FF" fc="00404040">
        <tpls c="5">
          <tpl fld="1" item="4"/>
          <tpl fld="13" item="16"/>
          <tpl fld="22" item="4"/>
          <tpl fld="7" item="0"/>
          <tpl hier="51" item="4294967295"/>
        </tpls>
      </m>
      <n v="80151000" in="0" bc="00B4F0FF" fc="00008000">
        <tpls c="5">
          <tpl fld="1" item="5"/>
          <tpl fld="4" item="135"/>
          <tpl fld="22" item="4"/>
          <tpl fld="7" item="0"/>
          <tpl hier="51" item="4294967295"/>
        </tpls>
      </n>
      <n v="158634000" in="0" bc="00B4F0FF" fc="00008000">
        <tpls c="5">
          <tpl fld="1" item="4"/>
          <tpl fld="13" item="3"/>
          <tpl fld="22" item="4"/>
          <tpl fld="7" item="0"/>
          <tpl hier="51" item="4294967295"/>
        </tpls>
      </n>
      <n v="254083000" in="0" bc="00B4F0FF" fc="00008000">
        <tpls c="5">
          <tpl fld="1" item="5"/>
          <tpl fld="4" item="29"/>
          <tpl fld="22" item="4"/>
          <tpl fld="7" item="0"/>
          <tpl hier="51" item="4294967295"/>
        </tpls>
      </n>
      <n v="190907000" in="0" bc="00B4F0FF" fc="00008000">
        <tpls c="5">
          <tpl fld="1" item="5"/>
          <tpl fld="13" item="26"/>
          <tpl fld="22" item="4"/>
          <tpl fld="7" item="0"/>
          <tpl hier="51" item="4294967295"/>
        </tpls>
      </n>
      <n v="1496797000" in="0" bc="00B4F0FF" fc="00008000">
        <tpls c="5">
          <tpl fld="1" item="5"/>
          <tpl fld="4" item="11"/>
          <tpl fld="22" item="4"/>
          <tpl fld="7" item="0"/>
          <tpl hier="51" item="4294967295"/>
        </tpls>
      </n>
      <n v="153908000" in="0" bc="00B4F0FF" fc="00008000">
        <tpls c="5">
          <tpl fld="1" item="4"/>
          <tpl fld="4" item="150"/>
          <tpl fld="22" item="4"/>
          <tpl fld="7" item="0"/>
          <tpl hier="51" item="4294967295"/>
        </tpls>
      </n>
      <n v="51003000" in="0" bc="00B4F0FF" fc="00008000">
        <tpls c="5">
          <tpl fld="1" item="4"/>
          <tpl fld="4" item="23"/>
          <tpl fld="22" item="4"/>
          <tpl fld="7" item="0"/>
          <tpl hier="51" item="4294967295"/>
        </tpls>
      </n>
      <n v="66681000" in="0" bc="00B4F0FF" fc="00008000">
        <tpls c="5">
          <tpl fld="1" item="5"/>
          <tpl fld="4" item="79"/>
          <tpl fld="22" item="4"/>
          <tpl fld="7" item="0"/>
          <tpl hier="51" item="4294967295"/>
        </tpls>
      </n>
      <n v="220171000" in="0" bc="00B4F0FF" fc="00008000">
        <tpls c="5">
          <tpl fld="1" item="4"/>
          <tpl fld="4" item="26"/>
          <tpl fld="22" item="4"/>
          <tpl fld="7" item="0"/>
          <tpl hier="51" item="4294967295"/>
        </tpls>
      </n>
      <n v="33509000" in="0" bc="00B4F0FF" fc="00008000">
        <tpls c="5">
          <tpl fld="1" item="4"/>
          <tpl fld="4" item="115"/>
          <tpl fld="22" item="4"/>
          <tpl fld="7" item="0"/>
          <tpl hier="51" item="4294967295"/>
        </tpls>
      </n>
      <n v="62584000" in="0" bc="00B4F0FF" fc="00008000">
        <tpls c="5">
          <tpl fld="1" item="5"/>
          <tpl fld="4" item="51"/>
          <tpl fld="22" item="4"/>
          <tpl fld="7" item="0"/>
          <tpl hier="51" item="4294967295"/>
        </tpls>
      </n>
      <n v="28770000" in="0" bc="00B4F0FF" fc="00008000">
        <tpls c="5">
          <tpl fld="1" item="5"/>
          <tpl fld="4" item="132"/>
          <tpl fld="22" item="4"/>
          <tpl fld="7" item="0"/>
          <tpl hier="51" item="4294967295"/>
        </tpls>
      </n>
      <n v="113887000" in="0" bc="00B4F0FF" fc="00008000">
        <tpls c="5">
          <tpl fld="1" item="5"/>
          <tpl fld="4" item="1"/>
          <tpl fld="22" item="4"/>
          <tpl fld="7" item="0"/>
          <tpl hier="51" item="4294967295"/>
        </tpls>
      </n>
      <n v="19177000" in="0" bc="00B4F0FF" fc="00008000">
        <tpls c="5">
          <tpl fld="1" item="5"/>
          <tpl fld="4" item="59"/>
          <tpl fld="22" item="4"/>
          <tpl fld="7" item="0"/>
          <tpl hier="51" item="4294967295"/>
        </tpls>
      </n>
      <n v="450153000" in="0" bc="00B4F0FF" fc="00008000">
        <tpls c="5">
          <tpl fld="1" item="5"/>
          <tpl fld="4" item="66"/>
          <tpl fld="22" item="4"/>
          <tpl fld="7" item="0"/>
          <tpl hier="51" item="4294967295"/>
        </tpls>
      </n>
      <n v="47477000" in="0" bc="00B4F0FF" fc="00008000">
        <tpls c="5">
          <tpl fld="1" item="5"/>
          <tpl fld="4" item="23"/>
          <tpl fld="22" item="4"/>
          <tpl fld="7" item="0"/>
          <tpl hier="51" item="4294967295"/>
        </tpls>
      </n>
      <n v="58376000" in="0" bc="00B4F0FF" fc="00008000">
        <tpls c="5">
          <tpl fld="1" item="5"/>
          <tpl fld="4" item="157"/>
          <tpl fld="22" item="4"/>
          <tpl fld="7" item="0"/>
          <tpl hier="51" item="4294967295"/>
        </tpls>
      </n>
      <n v="46115000" in="0" bc="00B4F0FF" fc="00008000">
        <tpls c="5">
          <tpl fld="1" item="4"/>
          <tpl fld="4" item="151"/>
          <tpl fld="22" item="4"/>
          <tpl fld="7" item="0"/>
          <tpl hier="51" item="4294967295"/>
        </tpls>
      </n>
      <n v="54317000" in="0" bc="00B4F0FF" fc="00008000">
        <tpls c="5">
          <tpl fld="1" item="5"/>
          <tpl fld="4" item="113"/>
          <tpl fld="22" item="4"/>
          <tpl fld="7" item="0"/>
          <tpl hier="51" item="4294967295"/>
        </tpls>
      </n>
      <n v="54097000" in="0" bc="00B4F0FF" fc="00008000">
        <tpls c="5">
          <tpl fld="1" item="4"/>
          <tpl fld="4" item="92"/>
          <tpl fld="22" item="4"/>
          <tpl fld="7" item="0"/>
          <tpl hier="51" item="4294967295"/>
        </tpls>
      </n>
      <n v="6608942373.4099998" in="0" bc="00B4F0FF" fc="00008000">
        <tpls c="5">
          <tpl fld="1" item="4"/>
          <tpl fld="12" item="0"/>
          <tpl fld="22" item="4"/>
          <tpl fld="7" item="0"/>
          <tpl hier="51" item="4294967295"/>
        </tpls>
      </n>
      <n v="33922000" in="0" bc="00B4F0FF" fc="00008000">
        <tpls c="5">
          <tpl fld="1" item="5"/>
          <tpl fld="4" item="9"/>
          <tpl fld="22" item="4"/>
          <tpl fld="7" item="0"/>
          <tpl hier="51" item="4294967295"/>
        </tpls>
      </n>
      <n v="1557408000" in="0" bc="00B4F0FF" fc="00008000">
        <tpls c="5">
          <tpl fld="1" item="5"/>
          <tpl fld="4" item="149"/>
          <tpl fld="22" item="4"/>
          <tpl fld="7" item="0"/>
          <tpl hier="51" item="4294967295"/>
        </tpls>
      </n>
      <n v="32984000" in="0" bc="00B4F0FF" fc="00008000">
        <tpls c="5">
          <tpl fld="1" item="5"/>
          <tpl fld="4" item="145"/>
          <tpl fld="22" item="4"/>
          <tpl fld="7" item="0"/>
          <tpl hier="51" item="4294967295"/>
        </tpls>
      </n>
      <n v="351508000" in="0" bc="00B4F0FF" fc="00008000">
        <tpls c="5">
          <tpl fld="1" item="4"/>
          <tpl fld="4" item="25"/>
          <tpl fld="22" item="4"/>
          <tpl fld="7" item="0"/>
          <tpl hier="51" item="4294967295"/>
        </tpls>
      </n>
      <n v="52232000" in="0" bc="00B4F0FF" fc="00008000">
        <tpls c="5">
          <tpl fld="1" item="4"/>
          <tpl fld="4" item="70"/>
          <tpl fld="22" item="4"/>
          <tpl fld="7" item="0"/>
          <tpl hier="51" item="4294967295"/>
        </tpls>
      </n>
      <n v="79261000" in="0" bc="00B4F0FF" fc="00008000">
        <tpls c="5">
          <tpl fld="1" item="4"/>
          <tpl fld="13" item="29"/>
          <tpl fld="22" item="4"/>
          <tpl fld="7" item="0"/>
          <tpl hier="51" item="4294967295"/>
        </tpls>
      </n>
      <n v="86662000" in="0" bc="00B4F0FF" fc="00008000">
        <tpls c="5">
          <tpl fld="1" item="4"/>
          <tpl fld="4" item="118"/>
          <tpl fld="22" item="4"/>
          <tpl fld="7" item="0"/>
          <tpl hier="51" item="4294967295"/>
        </tpls>
      </n>
      <n v="53654000" in="0" bc="00B4F0FF" fc="00008000">
        <tpls c="5">
          <tpl fld="1" item="5"/>
          <tpl fld="4" item="32"/>
          <tpl fld="22" item="4"/>
          <tpl fld="7" item="0"/>
          <tpl hier="51" item="4294967295"/>
        </tpls>
      </n>
      <n v="64210000" in="0" bc="00B4F0FF" fc="00008000">
        <tpls c="5">
          <tpl fld="1" item="4"/>
          <tpl fld="4" item="108"/>
          <tpl fld="22" item="4"/>
          <tpl fld="7" item="0"/>
          <tpl hier="51" item="4294967295"/>
        </tpls>
      </n>
      <n v="54794000" in="0" bc="00B4F0FF" fc="00008000">
        <tpls c="5">
          <tpl fld="1" item="4"/>
          <tpl fld="6" item="3"/>
          <tpl fld="22" item="4"/>
          <tpl fld="7" item="0"/>
          <tpl hier="51" item="4294967295"/>
        </tpls>
      </n>
      <n v="191219000" in="0" bc="00B4F0FF" fc="00008000">
        <tpls c="5">
          <tpl fld="1" item="4"/>
          <tpl fld="4" item="7"/>
          <tpl fld="22" item="4"/>
          <tpl fld="7" item="0"/>
          <tpl hier="51" item="4294967295"/>
        </tpls>
      </n>
      <n v="56623000" in="0" bc="00B4F0FF" fc="00008000">
        <tpls c="5">
          <tpl fld="1" item="4"/>
          <tpl fld="4" item="51"/>
          <tpl fld="22" item="4"/>
          <tpl fld="7" item="0"/>
          <tpl hier="51" item="4294967295"/>
        </tpls>
      </n>
      <n v="863144000" in="0" bc="00B4F0FF" fc="00008000">
        <tpls c="5">
          <tpl fld="1" item="4"/>
          <tpl fld="4" item="99"/>
          <tpl fld="22" item="4"/>
          <tpl fld="7" item="0"/>
          <tpl hier="51" item="4294967295"/>
        </tpls>
      </n>
      <n v="218812000" in="0" bc="00B4F0FF" fc="00008000">
        <tpls c="5">
          <tpl fld="1" item="5"/>
          <tpl fld="4" item="62"/>
          <tpl fld="22" item="4"/>
          <tpl fld="7" item="0"/>
          <tpl hier="51" item="4294967295"/>
        </tpls>
      </n>
      <n v="433602000" in="0" bc="00B4F0FF" fc="00008000">
        <tpls c="5">
          <tpl fld="1" item="5"/>
          <tpl fld="4" item="64"/>
          <tpl fld="22" item="4"/>
          <tpl fld="7" item="0"/>
          <tpl hier="51" item="4294967295"/>
        </tpls>
      </n>
      <n v="24274000" in="0" bc="00B4F0FF" fc="00008000">
        <tpls c="5">
          <tpl fld="1" item="4"/>
          <tpl fld="4" item="14"/>
          <tpl fld="22" item="4"/>
          <tpl fld="7" item="0"/>
          <tpl hier="51" item="4294967295"/>
        </tpls>
      </n>
      <n v="285621000" in="0" bc="00B4F0FF" fc="00008000">
        <tpls c="5">
          <tpl fld="1" item="5"/>
          <tpl fld="4" item="139"/>
          <tpl fld="22" item="4"/>
          <tpl fld="7" item="0"/>
          <tpl hier="51" item="4294967295"/>
        </tpls>
      </n>
      <n v="619894000" in="0" bc="00B4F0FF" fc="00008000">
        <tpls c="5">
          <tpl fld="1" item="4"/>
          <tpl fld="4" item="83"/>
          <tpl fld="22" item="4"/>
          <tpl fld="7" item="0"/>
          <tpl hier="51" item="4294967295"/>
        </tpls>
      </n>
      <m in="0" bc="00B4F0FF" fc="00404040">
        <tpls c="5">
          <tpl fld="1" item="4"/>
          <tpl fld="13" item="21"/>
          <tpl fld="22" item="4"/>
          <tpl fld="7" item="0"/>
          <tpl hier="51" item="4294967295"/>
        </tpls>
      </m>
      <m in="0" bc="00B4F0FF" fc="00404040">
        <tpls c="5">
          <tpl fld="1" item="5"/>
          <tpl fld="4" item="120"/>
          <tpl fld="22" item="4"/>
          <tpl fld="7" item="0"/>
          <tpl hier="51" item="4294967295"/>
        </tpls>
      </m>
      <n v="69522000" in="0" bc="00B4F0FF" fc="00008000">
        <tpls c="5">
          <tpl fld="1" item="5"/>
          <tpl fld="4" item="80"/>
          <tpl fld="22" item="4"/>
          <tpl fld="7" item="0"/>
          <tpl hier="51" item="4294967295"/>
        </tpls>
      </n>
      <n v="34702000" in="0" bc="00B4F0FF" fc="00008000">
        <tpls c="5">
          <tpl fld="1" item="5"/>
          <tpl fld="4" item="31"/>
          <tpl fld="22" item="4"/>
          <tpl fld="7" item="0"/>
          <tpl hier="51" item="4294967295"/>
        </tpls>
      </n>
      <n v="213637000" in="0" bc="00B4F0FF" fc="00008000">
        <tpls c="5">
          <tpl fld="1" item="5"/>
          <tpl fld="13" item="4"/>
          <tpl fld="22" item="4"/>
          <tpl fld="7" item="0"/>
          <tpl hier="51" item="4294967295"/>
        </tpls>
      </n>
      <n v="93487000" in="0" bc="00B4F0FF" fc="00008000">
        <tpls c="5">
          <tpl fld="1" item="5"/>
          <tpl fld="13" item="29"/>
          <tpl fld="22" item="4"/>
          <tpl fld="7" item="0"/>
          <tpl hier="51" item="4294967295"/>
        </tpls>
      </n>
      <n v="251053000" in="0" bc="00B4F0FF" fc="00008000">
        <tpls c="5">
          <tpl fld="1" item="5"/>
          <tpl fld="4" item="56"/>
          <tpl fld="22" item="4"/>
          <tpl fld="7" item="0"/>
          <tpl hier="51" item="4294967295"/>
        </tpls>
      </n>
      <n v="37812380000" in="0" bc="00B4F0FF" fc="00008000">
        <tpls c="5">
          <tpl fld="1" item="4"/>
          <tpl fld="3" item="0"/>
          <tpl fld="22" item="4"/>
          <tpl fld="7" item="0"/>
          <tpl hier="51" item="4294967295"/>
        </tpls>
      </n>
      <n v="979052000" in="0" bc="00B4F0FF" fc="00008000">
        <tpls c="5">
          <tpl fld="1" item="4"/>
          <tpl fld="4" item="6"/>
          <tpl fld="22" item="4"/>
          <tpl fld="7" item="0"/>
          <tpl hier="51" item="4294967295"/>
        </tpls>
      </n>
      <n v="64190000" in="0" bc="00B4F0FF" fc="00008000">
        <tpls c="5">
          <tpl fld="1" item="4"/>
          <tpl fld="4" item="148"/>
          <tpl fld="22" item="4"/>
          <tpl fld="7" item="0"/>
          <tpl hier="51" item="4294967295"/>
        </tpls>
      </n>
      <n v="69405000" in="0" bc="00B4F0FF" fc="00008000">
        <tpls c="5">
          <tpl fld="1" item="4"/>
          <tpl fld="4" item="133"/>
          <tpl fld="22" item="4"/>
          <tpl fld="7" item="0"/>
          <tpl hier="51" item="4294967295"/>
        </tpls>
      </n>
      <n v="319230000" in="0" bc="00B4F0FF" fc="00008000">
        <tpls c="5">
          <tpl fld="1" item="4"/>
          <tpl fld="4" item="29"/>
          <tpl fld="22" item="4"/>
          <tpl fld="7" item="0"/>
          <tpl hier="51" item="4294967295"/>
        </tpls>
      </n>
      <n v="1757689000" in="0" bc="00B4F0FF" fc="00008000">
        <tpls c="5">
          <tpl fld="1" item="5"/>
          <tpl fld="4" item="76"/>
          <tpl fld="22" item="4"/>
          <tpl fld="7" item="0"/>
          <tpl hier="51" item="4294967295"/>
        </tpls>
      </n>
      <n v="111385000" in="0" bc="00B4F0FF" fc="00008000">
        <tpls c="5">
          <tpl fld="1" item="5"/>
          <tpl fld="4" item="2"/>
          <tpl fld="22" item="4"/>
          <tpl fld="7" item="0"/>
          <tpl hier="51" item="4294967295"/>
        </tpls>
      </n>
      <n v="86935000" in="0" bc="00B4F0FF" fc="00008000">
        <tpls c="5">
          <tpl fld="1" item="5"/>
          <tpl fld="13" item="6"/>
          <tpl fld="22" item="4"/>
          <tpl fld="7" item="0"/>
          <tpl hier="51" item="4294967295"/>
        </tpls>
      </n>
      <n v="95457000" in="0" bc="00B4F0FF" fc="00008000">
        <tpls c="5">
          <tpl fld="1" item="5"/>
          <tpl fld="4" item="53"/>
          <tpl fld="22" item="4"/>
          <tpl fld="7" item="0"/>
          <tpl hier="51" item="4294967295"/>
        </tpls>
      </n>
      <n v="39477000" in="0" bc="00B4F0FF" fc="00008000">
        <tpls c="5">
          <tpl fld="1" item="5"/>
          <tpl fld="4" item="46"/>
          <tpl fld="22" item="4"/>
          <tpl fld="7" item="0"/>
          <tpl hier="51" item="4294967295"/>
        </tpls>
      </n>
      <n v="48791437000" in="0" bc="00B4F0FF" fc="00008000">
        <tpls c="5">
          <tpl fld="1" item="5"/>
          <tpl fld="6" item="16"/>
          <tpl fld="22" item="4"/>
          <tpl fld="7" item="0"/>
          <tpl hier="51" item="4294967295"/>
        </tpls>
      </n>
      <n v="72343000" in="0" bc="00B4F0FF" fc="00008000">
        <tpls c="5">
          <tpl fld="1" item="5"/>
          <tpl fld="4" item="103"/>
          <tpl fld="22" item="4"/>
          <tpl fld="7" item="0"/>
          <tpl hier="51" item="4294967295"/>
        </tpls>
      </n>
      <n v="1168832000" in="0" bc="00B4F0FF" fc="00008000">
        <tpls c="5">
          <tpl fld="1" item="5"/>
          <tpl fld="4" item="40"/>
          <tpl fld="22" item="4"/>
          <tpl fld="7" item="0"/>
          <tpl hier="51" item="4294967295"/>
        </tpls>
      </n>
      <n v="98385000" in="0" bc="00B4F0FF" fc="00008000">
        <tpls c="5">
          <tpl fld="1" item="4"/>
          <tpl fld="4" item="20"/>
          <tpl fld="22" item="4"/>
          <tpl fld="7" item="0"/>
          <tpl hier="51" item="4294967295"/>
        </tpls>
      </n>
      <n v="85828000" in="0" bc="00B4F0FF" fc="00008000">
        <tpls c="5">
          <tpl fld="1" item="4"/>
          <tpl fld="3" item="1"/>
          <tpl fld="22" item="4"/>
          <tpl fld="7" item="0"/>
          <tpl hier="51" item="4294967295"/>
        </tpls>
      </n>
      <n v="270885000" in="0" bc="00B4F0FF" fc="00008000">
        <tpls c="5">
          <tpl fld="1" item="4"/>
          <tpl fld="4" item="130"/>
          <tpl fld="22" item="4"/>
          <tpl fld="7" item="0"/>
          <tpl hier="51" item="4294967295"/>
        </tpls>
      </n>
      <n v="89427000" in="0" bc="00B4F0FF" fc="00008000">
        <tpls c="5">
          <tpl fld="1" item="5"/>
          <tpl fld="4" item="118"/>
          <tpl fld="22" item="4"/>
          <tpl fld="7" item="0"/>
          <tpl hier="51" item="4294967295"/>
        </tpls>
      </n>
      <n v="1388651000" in="0" bc="00B4F0FF" fc="00008000">
        <tpls c="5">
          <tpl fld="1" item="4"/>
          <tpl fld="4" item="131"/>
          <tpl fld="22" item="4"/>
          <tpl fld="7" item="0"/>
          <tpl hier="51" item="4294967295"/>
        </tpls>
      </n>
      <n v="169260000" in="0" bc="00B4F0FF" fc="00008000">
        <tpls c="5">
          <tpl fld="1" item="4"/>
          <tpl fld="4" item="119"/>
          <tpl fld="22" item="4"/>
          <tpl fld="7" item="0"/>
          <tpl hier="51" item="4294967295"/>
        </tpls>
      </n>
      <n v="114877000" in="0" bc="00B4F0FF" fc="00008000">
        <tpls c="5">
          <tpl fld="1" item="5"/>
          <tpl fld="4" item="137"/>
          <tpl fld="22" item="4"/>
          <tpl fld="7" item="0"/>
          <tpl hier="51" item="4294967295"/>
        </tpls>
      </n>
      <n v="34307000" in="0" bc="00B4F0FF" fc="00008000">
        <tpls c="5">
          <tpl fld="1" item="5"/>
          <tpl fld="13" item="28"/>
          <tpl fld="22" item="4"/>
          <tpl fld="7" item="0"/>
          <tpl hier="51" item="4294967295"/>
        </tpls>
      </n>
      <n v="40645000" in="0" bc="00B4F0FF" fc="00008000">
        <tpls c="5">
          <tpl fld="1" item="4"/>
          <tpl fld="13" item="28"/>
          <tpl fld="22" item="4"/>
          <tpl fld="7" item="0"/>
          <tpl hier="51" item="4294967295"/>
        </tpls>
      </n>
      <n v="22702000" in="0" bc="00B4F0FF" fc="00008000">
        <tpls c="5">
          <tpl fld="1" item="5"/>
          <tpl fld="4" item="111"/>
          <tpl fld="22" item="4"/>
          <tpl fld="7" item="0"/>
          <tpl hier="51" item="4294967295"/>
        </tpls>
      </n>
      <n v="44785000" in="0" bc="00B4F0FF" fc="00008000">
        <tpls c="5">
          <tpl fld="1" item="5"/>
          <tpl fld="4" item="108"/>
          <tpl fld="22" item="4"/>
          <tpl fld="7" item="0"/>
          <tpl hier="51" item="4294967295"/>
        </tpls>
      </n>
      <n v="111723000" in="0" bc="00B4F0FF" fc="00008000">
        <tpls c="5">
          <tpl fld="1" item="4"/>
          <tpl fld="4" item="142"/>
          <tpl fld="22" item="4"/>
          <tpl fld="7" item="0"/>
          <tpl hier="51" item="4294967295"/>
        </tpls>
      </n>
      <n v="49448513000" in="0" bc="00B4F0FF" fc="00008000">
        <tpls c="5">
          <tpl fld="1" item="5"/>
          <tpl fld="8" item="3"/>
          <tpl fld="22" item="4"/>
          <tpl fld="7" item="0"/>
          <tpl hier="51" item="4294967295"/>
        </tpls>
      </n>
      <n v="54682000" in="0" bc="00B4F0FF" fc="00008000">
        <tpls c="5">
          <tpl fld="1" item="5"/>
          <tpl fld="4" item="114"/>
          <tpl fld="22" item="4"/>
          <tpl fld="7" item="0"/>
          <tpl hier="51" item="4294967295"/>
        </tpls>
      </n>
      <n v="151913000" in="0" bc="00B4F0FF" fc="00008000">
        <tpls c="5">
          <tpl fld="1" item="4"/>
          <tpl fld="4" item="128"/>
          <tpl fld="22" item="4"/>
          <tpl fld="7" item="0"/>
          <tpl hier="51" item="4294967295"/>
        </tpls>
      </n>
      <n v="42223000" in="0" bc="00B4F0FF" fc="00008000">
        <tpls c="5">
          <tpl fld="1" item="4"/>
          <tpl fld="4" item="113"/>
          <tpl fld="22" item="4"/>
          <tpl fld="7" item="0"/>
          <tpl hier="51" item="4294967295"/>
        </tpls>
      </n>
      <n v="79716000" in="0" bc="00B4F0FF" fc="00008000">
        <tpls c="5">
          <tpl fld="1" item="4"/>
          <tpl fld="13" item="32"/>
          <tpl fld="22" item="4"/>
          <tpl fld="7" item="0"/>
          <tpl hier="51" item="4294967295"/>
        </tpls>
      </n>
      <m in="0" bc="00B4F0FF" fc="00404040">
        <tpls c="5">
          <tpl fld="1" item="5"/>
          <tpl fld="13" item="24"/>
          <tpl fld="22" item="4"/>
          <tpl fld="7" item="0"/>
          <tpl hier="51" item="4294967295"/>
        </tpls>
      </m>
      <n v="55989000" in="0" bc="00B4F0FF" fc="00008000">
        <tpls c="5">
          <tpl fld="1" item="4"/>
          <tpl fld="4" item="154"/>
          <tpl fld="22" item="4"/>
          <tpl fld="7" item="0"/>
          <tpl hier="51" item="4294967295"/>
        </tpls>
      </n>
      <n v="104342000" in="0" bc="00B4F0FF" fc="00008000">
        <tpls c="5">
          <tpl fld="1" item="4"/>
          <tpl fld="4" item="147"/>
          <tpl fld="22" item="4"/>
          <tpl fld="7" item="0"/>
          <tpl hier="51" item="4294967295"/>
        </tpls>
      </n>
      <n v="175449000" in="0" bc="00B4F0FF" fc="00008000">
        <tpls c="5">
          <tpl fld="1" item="4"/>
          <tpl fld="4" item="166"/>
          <tpl fld="22" item="4"/>
          <tpl fld="7" item="0"/>
          <tpl hier="51" item="4294967295"/>
        </tpls>
      </n>
      <n v="180545487625.948" in="0" bc="00B4F0FF" fc="00008000">
        <tpls c="5">
          <tpl fld="1" item="4"/>
          <tpl fld="5" item="1"/>
          <tpl fld="22" item="4"/>
          <tpl fld="7" item="0"/>
          <tpl hier="51" item="4294967295"/>
        </tpls>
      </n>
      <n v="73511000" in="0" bc="00B4F0FF" fc="00008000">
        <tpls c="5">
          <tpl fld="1" item="5"/>
          <tpl fld="4" item="125"/>
          <tpl fld="22" item="4"/>
          <tpl fld="7" item="0"/>
          <tpl hier="51" item="4294967295"/>
        </tpls>
      </n>
      <n v="200080000" in="0" bc="00B4F0FF" fc="00008000">
        <tpls c="5">
          <tpl fld="1" item="5"/>
          <tpl fld="4" item="110"/>
          <tpl fld="22" item="4"/>
          <tpl fld="7" item="0"/>
          <tpl hier="51" item="4294967295"/>
        </tpls>
      </n>
      <n v="3715346000" in="0" bc="00B4F0FF" fc="00008000">
        <tpls c="5">
          <tpl fld="1" item="4"/>
          <tpl fld="6" item="6"/>
          <tpl fld="22" item="4"/>
          <tpl fld="7" item="0"/>
          <tpl hier="51" item="4294967295"/>
        </tpls>
      </n>
      <n v="93991000" in="0" bc="00B4F0FF" fc="00008000">
        <tpls c="5">
          <tpl fld="1" item="5"/>
          <tpl fld="3" item="1"/>
          <tpl fld="22" item="4"/>
          <tpl fld="7" item="0"/>
          <tpl hier="51" item="4294967295"/>
        </tpls>
      </n>
      <n v="82803000" in="0" bc="00B4F0FF" fc="00008000">
        <tpls c="5">
          <tpl fld="1" item="4"/>
          <tpl fld="13" item="30"/>
          <tpl fld="22" item="4"/>
          <tpl fld="7" item="0"/>
          <tpl hier="51" item="4294967295"/>
        </tpls>
      </n>
      <n v="130699000" in="0" bc="00B4F0FF" fc="00008000">
        <tpls c="5">
          <tpl fld="1" item="5"/>
          <tpl fld="4" item="147"/>
          <tpl fld="22" item="4"/>
          <tpl fld="7" item="0"/>
          <tpl hier="51" item="4294967295"/>
        </tpls>
      </n>
      <n v="69324000" in="0" bc="00B4F0FF" fc="00008000">
        <tpls c="5">
          <tpl fld="1" item="5"/>
          <tpl fld="13" item="17"/>
          <tpl fld="22" item="4"/>
          <tpl fld="7" item="0"/>
          <tpl hier="51" item="4294967295"/>
        </tpls>
      </n>
      <n v="74435000" in="0" bc="00B4F0FF" fc="00008000">
        <tpls c="5">
          <tpl fld="1" item="5"/>
          <tpl fld="4" item="109"/>
          <tpl fld="22" item="4"/>
          <tpl fld="7" item="0"/>
          <tpl hier="51" item="4294967295"/>
        </tpls>
      </n>
      <n v="20634000" in="0" bc="00B4F0FF" fc="00008000">
        <tpls c="5">
          <tpl fld="1" item="5"/>
          <tpl fld="13" item="25"/>
          <tpl fld="22" item="4"/>
          <tpl fld="7" item="0"/>
          <tpl hier="51" item="4294967295"/>
        </tpls>
      </n>
      <n v="29122000" in="0" bc="00B4F0FF" fc="00008000">
        <tpls c="5">
          <tpl fld="1" item="5"/>
          <tpl fld="4" item="34"/>
          <tpl fld="22" item="4"/>
          <tpl fld="7" item="0"/>
          <tpl hier="51" item="4294967295"/>
        </tpls>
      </n>
      <n v="340397900" in="0" bc="00B4F0FF" fc="00008000">
        <tpls c="5">
          <tpl fld="1" item="5"/>
          <tpl fld="6" item="5"/>
          <tpl fld="22" item="4"/>
          <tpl fld="7" item="0"/>
          <tpl hier="51" item="4294967295"/>
        </tpls>
      </n>
      <n v="23848000" in="0" bc="00B4F0FF" fc="00008000">
        <tpls c="5">
          <tpl fld="1" item="5"/>
          <tpl fld="4" item="15"/>
          <tpl fld="22" item="4"/>
          <tpl fld="7" item="0"/>
          <tpl hier="51" item="4294967295"/>
        </tpls>
      </n>
      <n v="214243000" in="0" bc="00B4F0FF" fc="00008000">
        <tpls c="5">
          <tpl fld="1" item="4"/>
          <tpl fld="4" item="110"/>
          <tpl fld="22" item="4"/>
          <tpl fld="7" item="0"/>
          <tpl hier="51" item="4294967295"/>
        </tpls>
      </n>
      <n v="179103000" in="0" bc="00B4F0FF" fc="00008000">
        <tpls c="5">
          <tpl fld="1" item="5"/>
          <tpl fld="13" item="3"/>
          <tpl fld="22" item="4"/>
          <tpl fld="7" item="0"/>
          <tpl hier="51" item="4294967295"/>
        </tpls>
      </n>
      <m in="0" bc="00B4F0FF" fc="00404040">
        <tpls c="5">
          <tpl fld="1" item="4"/>
          <tpl fld="13" item="22"/>
          <tpl fld="22" item="4"/>
          <tpl fld="7" item="0"/>
          <tpl hier="51" item="4294967295"/>
        </tpls>
      </m>
      <n v="70337000" in="0" bc="00B4F0FF" fc="00008000">
        <tpls c="5">
          <tpl fld="1" item="5"/>
          <tpl fld="4" item="144"/>
          <tpl fld="22" item="4"/>
          <tpl fld="7" item="0"/>
          <tpl hier="51" item="4294967295"/>
        </tpls>
      </n>
      <n v="236213000" in="0" bc="00B4F0FF" fc="00008000">
        <tpls c="5">
          <tpl fld="1" item="5"/>
          <tpl fld="4" item="26"/>
          <tpl fld="22" item="4"/>
          <tpl fld="7" item="0"/>
          <tpl hier="51" item="4294967295"/>
        </tpls>
      </n>
      <n v="495844000" in="0" bc="00B4F0FF" fc="00008000">
        <tpls c="5">
          <tpl fld="1" item="4"/>
          <tpl fld="4" item="54"/>
          <tpl fld="22" item="4"/>
          <tpl fld="7" item="0"/>
          <tpl hier="51" item="4294967295"/>
        </tpls>
      </n>
      <n v="732770000" in="0" bc="00B4F0FF" fc="00008000">
        <tpls c="5">
          <tpl fld="1" item="4"/>
          <tpl fld="4" item="93"/>
          <tpl fld="22" item="4"/>
          <tpl fld="7" item="0"/>
          <tpl hier="51" item="4294967295"/>
        </tpls>
      </n>
      <n v="69504000" in="0" bc="00B4F0FF" fc="00008000">
        <tpls c="5">
          <tpl fld="1" item="5"/>
          <tpl fld="4" item="57"/>
          <tpl fld="22" item="4"/>
          <tpl fld="7" item="0"/>
          <tpl hier="51" item="4294967295"/>
        </tpls>
      </n>
      <n v="38072000" in="0" bc="00B4F0FF" fc="00008000">
        <tpls c="5">
          <tpl fld="1" item="5"/>
          <tpl fld="4" item="127"/>
          <tpl fld="22" item="4"/>
          <tpl fld="7" item="0"/>
          <tpl hier="51" item="4294967295"/>
        </tpls>
      </n>
      <n v="97067000" in="0" bc="00B4F0FF" fc="00008000">
        <tpls c="5">
          <tpl fld="1" item="5"/>
          <tpl fld="4" item="163"/>
          <tpl fld="22" item="4"/>
          <tpl fld="7" item="0"/>
          <tpl hier="51" item="4294967295"/>
        </tpls>
      </n>
      <n v="126737000" in="0" bc="00B4F0FF" fc="00008000">
        <tpls c="5">
          <tpl fld="1" item="5"/>
          <tpl fld="4" item="17"/>
          <tpl fld="22" item="4"/>
          <tpl fld="7" item="0"/>
          <tpl hier="51" item="4294967295"/>
        </tpls>
      </n>
      <n v="89252000" in="0" bc="00B4F0FF" fc="00008000">
        <tpls c="5">
          <tpl fld="1" item="4"/>
          <tpl fld="13" item="20"/>
          <tpl fld="22" item="4"/>
          <tpl fld="7" item="0"/>
          <tpl hier="51" item="4294967295"/>
        </tpls>
      </n>
      <n v="125762000" in="0" bc="00B4F0FF" fc="00008000">
        <tpls c="5">
          <tpl fld="1" item="5"/>
          <tpl fld="4" item="35"/>
          <tpl fld="22" item="4"/>
          <tpl fld="7" item="0"/>
          <tpl hier="51" item="4294967295"/>
        </tpls>
      </n>
      <n v="2867434000" in="0" bc="00B4F0FF" fc="00008000">
        <tpls c="5">
          <tpl fld="1" item="5"/>
          <tpl fld="5" item="2"/>
          <tpl fld="22" item="4"/>
          <tpl fld="7" item="0"/>
          <tpl hier="51" item="4294967295"/>
        </tpls>
      </n>
      <n v="123680000" in="0" bc="00B4F0FF" fc="00008000">
        <tpls c="5">
          <tpl fld="1" item="5"/>
          <tpl fld="4" item="142"/>
          <tpl fld="22" item="4"/>
          <tpl fld="7" item="0"/>
          <tpl hier="51" item="4294967295"/>
        </tpls>
      </n>
      <n v="43116000" in="0" bc="00B4F0FF" fc="00008000">
        <tpls c="5">
          <tpl fld="1" item="5"/>
          <tpl fld="4" item="155"/>
          <tpl fld="22" item="4"/>
          <tpl fld="7" item="0"/>
          <tpl hier="51" item="4294967295"/>
        </tpls>
      </n>
      <n v="627411000" in="0" bc="00B4F0FF" fc="00008000">
        <tpls c="5">
          <tpl fld="1" item="5"/>
          <tpl fld="13" item="5"/>
          <tpl fld="22" item="4"/>
          <tpl fld="7" item="0"/>
          <tpl hier="51" item="4294967295"/>
        </tpls>
      </n>
      <n v="81705000" in="0" bc="00B4F0FF" fc="00008000">
        <tpls c="5">
          <tpl fld="1" item="4"/>
          <tpl fld="4" item="104"/>
          <tpl fld="22" item="4"/>
          <tpl fld="7" item="0"/>
          <tpl hier="51" item="4294967295"/>
        </tpls>
      </n>
      <n v="113302000" in="0" bc="00B4F0FF" fc="00008000">
        <tpls c="5">
          <tpl fld="1" item="4"/>
          <tpl fld="4" item="136"/>
          <tpl fld="22" item="4"/>
          <tpl fld="7" item="0"/>
          <tpl hier="51" item="4294967295"/>
        </tpls>
      </n>
      <n v="25541000" in="0" bc="00B4F0FF" fc="00008000">
        <tpls c="5">
          <tpl fld="1" item="5"/>
          <tpl fld="4" item="153"/>
          <tpl fld="22" item="4"/>
          <tpl fld="7" item="0"/>
          <tpl hier="51" item="4294967295"/>
        </tpls>
      </n>
      <n v="17921000" in="0" bc="00B4F0FF" fc="00008000">
        <tpls c="5">
          <tpl fld="1" item="4"/>
          <tpl fld="4" item="168"/>
          <tpl fld="22" item="4"/>
          <tpl fld="7" item="0"/>
          <tpl hier="51" item="4294967295"/>
        </tpls>
      </n>
      <n v="27888000" in="0" bc="00B4F0FF" fc="00008000">
        <tpls c="5">
          <tpl fld="1" item="4"/>
          <tpl fld="4" item="106"/>
          <tpl fld="22" item="4"/>
          <tpl fld="7" item="0"/>
          <tpl hier="51" item="4294967295"/>
        </tpls>
      </n>
      <m in="0" bc="00B4F0FF" fc="00404040">
        <tpls c="5">
          <tpl fld="1" item="4"/>
          <tpl fld="12" item="1"/>
          <tpl fld="22" item="4"/>
          <tpl fld="7" item="0"/>
          <tpl hier="51" item="4294967295"/>
        </tpls>
      </m>
      <n v="63646000" in="0" bc="00B4F0FF" fc="00008000">
        <tpls c="5">
          <tpl fld="1" item="5"/>
          <tpl fld="4" item="4"/>
          <tpl fld="22" item="4"/>
          <tpl fld="7" item="0"/>
          <tpl hier="51" item="4294967295"/>
        </tpls>
      </n>
      <n v="74337000" in="0" bc="00B4F0FF" fc="00008000">
        <tpls c="5">
          <tpl fld="1" item="4"/>
          <tpl fld="4" item="57"/>
          <tpl fld="22" item="4"/>
          <tpl fld="7" item="0"/>
          <tpl hier="51" item="4294967295"/>
        </tpls>
      </n>
      <n v="37721000" in="0" bc="00B4F0FF" fc="00008000">
        <tpls c="5">
          <tpl fld="1" item="4"/>
          <tpl fld="4" item="134"/>
          <tpl fld="22" item="4"/>
          <tpl fld="7" item="0"/>
          <tpl hier="51" item="4294967295"/>
        </tpls>
      </n>
      <n v="40942000" in="0" bc="00B4F0FF" fc="00008000">
        <tpls c="5">
          <tpl fld="1" item="5"/>
          <tpl fld="13" item="18"/>
          <tpl fld="22" item="4"/>
          <tpl fld="7" item="0"/>
          <tpl hier="51" item="4294967295"/>
        </tpls>
      </n>
      <m in="0" bc="00B4F0FF" fc="00404040">
        <tpls c="5">
          <tpl fld="1" item="4"/>
          <tpl fld="6" item="0"/>
          <tpl fld="22" item="4"/>
          <tpl fld="7" item="0"/>
          <tpl hier="51" item="4294967295"/>
        </tpls>
      </m>
      <n v="2027379000" in="0" bc="00B4F0FF" fc="00008000">
        <tpls c="5">
          <tpl fld="1" item="4"/>
          <tpl fld="4" item="76"/>
          <tpl fld="22" item="4"/>
          <tpl fld="7" item="0"/>
          <tpl hier="51" item="4294967295"/>
        </tpls>
      </n>
      <n v="179550000" in="0" bc="00B4F0FF" fc="00008000">
        <tpls c="5">
          <tpl fld="1" item="4"/>
          <tpl fld="13" item="26"/>
          <tpl fld="22" item="4"/>
          <tpl fld="7" item="0"/>
          <tpl hier="51" item="4294967295"/>
        </tpls>
      </n>
      <n v="33566000" in="0" bc="00B4F0FF" fc="00008000">
        <tpls c="5">
          <tpl fld="1" item="5"/>
          <tpl fld="4" item="45"/>
          <tpl fld="22" item="4"/>
          <tpl fld="7" item="0"/>
          <tpl hier="51" item="4294967295"/>
        </tpls>
      </n>
      <n v="917788000" in="0" bc="00B4F0FF" fc="00008000">
        <tpls c="5">
          <tpl fld="1" item="5"/>
          <tpl fld="4" item="18"/>
          <tpl fld="22" item="4"/>
          <tpl fld="7" item="0"/>
          <tpl hier="51" item="4294967295"/>
        </tpls>
      </n>
      <n v="17036000" in="0" bc="00B4F0FF" fc="00008000">
        <tpls c="5">
          <tpl fld="1" item="4"/>
          <tpl fld="13" item="25"/>
          <tpl fld="22" item="4"/>
          <tpl fld="7" item="0"/>
          <tpl hier="51" item="4294967295"/>
        </tpls>
      </n>
      <n v="1030385000" in="0" bc="00B4F0FF" fc="00008000">
        <tpls c="5">
          <tpl fld="1" item="5"/>
          <tpl fld="4" item="99"/>
          <tpl fld="22" item="4"/>
          <tpl fld="7" item="0"/>
          <tpl hier="51" item="4294967295"/>
        </tpls>
      </n>
      <n v="330559000" in="0" bc="00B4F0FF" fc="00008000">
        <tpls c="5">
          <tpl fld="1" item="5"/>
          <tpl fld="4" item="58"/>
          <tpl fld="22" item="4"/>
          <tpl fld="7" item="0"/>
          <tpl hier="51" item="4294967295"/>
        </tpls>
      </n>
      <n v="50382000" in="0" bc="00B4F0FF" fc="00008000">
        <tpls c="5">
          <tpl fld="1" item="5"/>
          <tpl fld="4" item="74"/>
          <tpl fld="22" item="4"/>
          <tpl fld="7" item="0"/>
          <tpl hier="51" item="4294967295"/>
        </tpls>
      </n>
      <n v="47640000" in="0" bc="00B4F0FF" fc="00008000">
        <tpls c="5">
          <tpl fld="1" item="4"/>
          <tpl fld="4" item="112"/>
          <tpl fld="22" item="4"/>
          <tpl fld="7" item="0"/>
          <tpl hier="51" item="4294967295"/>
        </tpls>
      </n>
      <n v="44061000" in="0" bc="00B4F0FF" fc="00008000">
        <tpls c="5">
          <tpl fld="1" item="5"/>
          <tpl fld="4" item="151"/>
          <tpl fld="22" item="4"/>
          <tpl fld="7" item="0"/>
          <tpl hier="51" item="4294967295"/>
        </tpls>
      </n>
      <n v="54481000" in="0" bc="00B4F0FF" fc="00008000">
        <tpls c="5">
          <tpl fld="1" item="5"/>
          <tpl fld="4" item="154"/>
          <tpl fld="22" item="4"/>
          <tpl fld="7" item="0"/>
          <tpl hier="51" item="4294967295"/>
        </tpls>
      </n>
      <n v="4135880120.1500001" in="0" bc="00B4F0FF" fc="00008000">
        <tpls c="5">
          <tpl fld="1" item="4"/>
          <tpl fld="8" item="8"/>
          <tpl fld="22" item="4"/>
          <tpl fld="7" item="0"/>
          <tpl hier="51" item="4294967295"/>
        </tpls>
      </n>
      <n v="64880000" in="0" bc="00B4F0FF" fc="00008000">
        <tpls c="5">
          <tpl fld="1" item="5"/>
          <tpl fld="4" item="160"/>
          <tpl fld="22" item="4"/>
          <tpl fld="7" item="0"/>
          <tpl hier="51" item="4294967295"/>
        </tpls>
      </n>
      <n v="43123000" in="0" bc="00B4F0FF" fc="00008000">
        <tpls c="5">
          <tpl fld="1" item="5"/>
          <tpl fld="4" item="117"/>
          <tpl fld="22" item="4"/>
          <tpl fld="7" item="0"/>
          <tpl hier="51" item="4294967295"/>
        </tpls>
      </n>
      <m in="0" bc="00B4F0FF" fc="00404040">
        <tpls c="5">
          <tpl fld="1" item="5"/>
          <tpl fld="13" item="22"/>
          <tpl fld="22" item="4"/>
          <tpl fld="7" item="0"/>
          <tpl hier="51" item="4294967295"/>
        </tpls>
      </m>
      <n v="165413000" in="0" bc="00B4F0FF" fc="00008000">
        <tpls c="5">
          <tpl fld="1" item="5"/>
          <tpl fld="4" item="7"/>
          <tpl fld="22" item="4"/>
          <tpl fld="7" item="0"/>
          <tpl hier="51" item="4294967295"/>
        </tpls>
      </n>
      <n v="33580000" in="0" bc="00B4F0FF" fc="00008000">
        <tpls c="5">
          <tpl fld="1" item="4"/>
          <tpl fld="13" item="19"/>
          <tpl fld="22" item="4"/>
          <tpl fld="7" item="0"/>
          <tpl hier="51" item="4294967295"/>
        </tpls>
      </n>
      <n v="7655000" in="0" bc="00B4F0FF" fc="00008000">
        <tpls c="5">
          <tpl fld="1" item="4"/>
          <tpl fld="4" item="152"/>
          <tpl fld="22" item="4"/>
          <tpl fld="7" item="0"/>
          <tpl hier="51" item="4294967295"/>
        </tpls>
      </n>
      <n v="756204000" in="0" bc="00B4F0FF" fc="00008000">
        <tpls c="5">
          <tpl fld="1" item="5"/>
          <tpl fld="4" item="169"/>
          <tpl fld="22" item="4"/>
          <tpl fld="7" item="0"/>
          <tpl hier="51" item="4294967295"/>
        </tpls>
      </n>
      <n v="236269000" in="0" bc="00B4F0FF" fc="00008000">
        <tpls c="5">
          <tpl fld="1" item="5"/>
          <tpl fld="4" item="5"/>
          <tpl fld="22" item="4"/>
          <tpl fld="7" item="0"/>
          <tpl hier="51" item="4294967295"/>
        </tpls>
      </n>
      <n v="1728363000" in="0" bc="00B4F0FF" fc="00008000">
        <tpls c="5">
          <tpl fld="1" item="4"/>
          <tpl fld="4" item="71"/>
          <tpl fld="22" item="4"/>
          <tpl fld="7" item="0"/>
          <tpl hier="51" item="4294967295"/>
        </tpls>
      </n>
      <n v="26763000" in="0" bc="00B4F0FF" fc="00008000">
        <tpls c="5">
          <tpl fld="1" item="5"/>
          <tpl fld="4" item="47"/>
          <tpl fld="22" item="4"/>
          <tpl fld="7" item="0"/>
          <tpl hier="51" item="4294967295"/>
        </tpls>
      </n>
      <n v="80759000" in="0" bc="00B4F0FF" fc="00008000">
        <tpls c="5">
          <tpl fld="1" item="5"/>
          <tpl fld="4" item="21"/>
          <tpl fld="22" item="4"/>
          <tpl fld="7" item="0"/>
          <tpl hier="51" item="4294967295"/>
        </tpls>
      </n>
      <n v="39772000" in="0" bc="00B4F0FF" fc="00008000">
        <tpls c="5">
          <tpl fld="1" item="5"/>
          <tpl fld="4" item="33"/>
          <tpl fld="22" item="4"/>
          <tpl fld="7" item="0"/>
          <tpl hier="51" item="4294967295"/>
        </tpls>
      </n>
      <n v="87470000" in="0" bc="00B4F0FF" fc="00008000">
        <tpls c="5">
          <tpl fld="1" item="4"/>
          <tpl fld="13" item="6"/>
          <tpl fld="22" item="4"/>
          <tpl fld="7" item="0"/>
          <tpl hier="51" item="4294967295"/>
        </tpls>
      </n>
      <n v="720548000" in="0" bc="00B4F0FF" fc="00008000">
        <tpls c="5">
          <tpl fld="1" item="5"/>
          <tpl fld="4" item="82"/>
          <tpl fld="22" item="4"/>
          <tpl fld="7" item="0"/>
          <tpl hier="51" item="4294967295"/>
        </tpls>
      </n>
      <m in="0" bc="00B4F0FF" fc="00404040">
        <tpls c="5">
          <tpl fld="1" item="5"/>
          <tpl fld="13" item="21"/>
          <tpl fld="22" item="4"/>
          <tpl fld="7" item="0"/>
          <tpl hier="51" item="4294967295"/>
        </tpls>
      </m>
      <n v="127518000" in="0" bc="00B4F0FF" fc="00008000">
        <tpls c="5">
          <tpl fld="1" item="5"/>
          <tpl fld="4" item="78"/>
          <tpl fld="22" item="4"/>
          <tpl fld="7" item="0"/>
          <tpl hier="51" item="4294967295"/>
        </tpls>
      </n>
      <n v="76132000" in="0" bc="00B4F0FF" fc="00008000">
        <tpls c="5">
          <tpl fld="1" item="4"/>
          <tpl fld="4" item="10"/>
          <tpl fld="22" item="4"/>
          <tpl fld="7" item="0"/>
          <tpl hier="51" item="4294967295"/>
        </tpls>
      </n>
      <n v="97874000" in="0" bc="00B4F0FF" fc="00008000">
        <tpls c="5">
          <tpl fld="1" item="5"/>
          <tpl fld="4" item="97"/>
          <tpl fld="22" item="4"/>
          <tpl fld="7" item="0"/>
          <tpl hier="51" item="4294967295"/>
        </tpls>
      </n>
      <n v="44841000" in="0" bc="00B4F0FF" fc="00008000">
        <tpls c="5">
          <tpl fld="1" item="4"/>
          <tpl fld="13" item="15"/>
          <tpl fld="22" item="4"/>
          <tpl fld="7" item="0"/>
          <tpl hier="51" item="4294967295"/>
        </tpls>
      </n>
      <m in="0" bc="00B4F0FF" fc="00404040">
        <tpls c="5">
          <tpl fld="1" item="5"/>
          <tpl fld="13" item="7"/>
          <tpl fld="22" item="4"/>
          <tpl fld="7" item="0"/>
          <tpl hier="51" item="4294967295"/>
        </tpls>
      </m>
      <n v="42838000" in="0" bc="00B4F0FF" fc="00008000">
        <tpls c="5">
          <tpl fld="1" item="5"/>
          <tpl fld="4" item="112"/>
          <tpl fld="22" item="4"/>
          <tpl fld="7" item="0"/>
          <tpl hier="51" item="4294967295"/>
        </tpls>
      </n>
      <n v="61128000" in="0" bc="00B4F0FF" fc="00008000">
        <tpls c="5">
          <tpl fld="1" item="4"/>
          <tpl fld="4" item="157"/>
          <tpl fld="22" item="4"/>
          <tpl fld="7" item="0"/>
          <tpl hier="51" item="4294967295"/>
        </tpls>
      </n>
      <m in="0" bc="00B4F0FF" fc="00404040">
        <tpls c="5">
          <tpl fld="1" item="4"/>
          <tpl fld="13" item="24"/>
          <tpl fld="22" item="4"/>
          <tpl fld="7" item="0"/>
          <tpl hier="51" item="4294967295"/>
        </tpls>
      </m>
      <n v="989938000" in="0" bc="00B4F0FF" fc="00008000">
        <tpls c="5">
          <tpl fld="1" item="4"/>
          <tpl fld="4" item="162"/>
          <tpl fld="22" item="4"/>
          <tpl fld="7" item="0"/>
          <tpl hier="51" item="4294967295"/>
        </tpls>
      </n>
      <n v="1047708000" in="0" bc="00B4F0FF" fc="00008000">
        <tpls c="5">
          <tpl fld="1" item="5"/>
          <tpl fld="4" item="175"/>
          <tpl fld="22" item="4"/>
          <tpl fld="7" item="0"/>
          <tpl hier="51" item="4294967295"/>
        </tpls>
      </n>
      <n v="69510000" in="0" bc="00B4F0FF" fc="00008000">
        <tpls c="5">
          <tpl fld="1" item="4"/>
          <tpl fld="4" item="174"/>
          <tpl fld="22" item="4"/>
          <tpl fld="7" item="0"/>
          <tpl hier="51" item="4294967295"/>
        </tpls>
      </n>
      <n v="49297000" in="0" bc="00B4F0FF" fc="00008000">
        <tpls c="5">
          <tpl fld="1" item="4"/>
          <tpl fld="4" item="158"/>
          <tpl fld="22" item="4"/>
          <tpl fld="7" item="0"/>
          <tpl hier="51" item="4294967295"/>
        </tpls>
      </n>
      <n v="4117714144.4300003" in="0" bc="00B4F0FF" fc="00008000">
        <tpls c="5">
          <tpl fld="1" item="5"/>
          <tpl fld="8" item="8"/>
          <tpl fld="22" item="4"/>
          <tpl fld="7" item="0"/>
          <tpl hier="51" item="4294967295"/>
        </tpls>
      </n>
      <n v="79689000" in="0" bc="00B4F0FF" fc="00008000">
        <tpls c="5">
          <tpl fld="1" item="4"/>
          <tpl fld="4" item="163"/>
          <tpl fld="22" item="4"/>
          <tpl fld="7" item="0"/>
          <tpl hier="51" item="4294967295"/>
        </tpls>
      </n>
      <n v="22630000" in="0" bc="00B4F0FF" fc="00008000">
        <tpls c="5">
          <tpl fld="1" item="4"/>
          <tpl fld="4" item="121"/>
          <tpl fld="22" item="4"/>
          <tpl fld="7" item="0"/>
          <tpl hier="51" item="4294967295"/>
        </tpls>
      </n>
      <n v="1021874000" in="0" bc="00B4F0FF" fc="00008000">
        <tpls c="5">
          <tpl fld="1" item="4"/>
          <tpl fld="4" item="40"/>
          <tpl fld="22" item="4"/>
          <tpl fld="7" item="0"/>
          <tpl hier="51" item="4294967295"/>
        </tpls>
      </n>
      <n v="521522000" in="0" bc="00B4F0FF" fc="00008000">
        <tpls c="5">
          <tpl fld="1" item="4"/>
          <tpl fld="4" item="105"/>
          <tpl fld="22" item="4"/>
          <tpl fld="7" item="0"/>
          <tpl hier="51" item="4294967295"/>
        </tpls>
      </n>
      <n v="23029000" in="0" bc="00B4F0FF" fc="00008000">
        <tpls c="5">
          <tpl fld="1" item="5"/>
          <tpl fld="4" item="173"/>
          <tpl fld="22" item="4"/>
          <tpl fld="7" item="0"/>
          <tpl hier="51" item="4294967295"/>
        </tpls>
      </n>
      <n v="55325000" in="0" bc="00B4F0FF" fc="00008000">
        <tpls c="5">
          <tpl fld="1" item="5"/>
          <tpl fld="4" item="123"/>
          <tpl fld="22" item="4"/>
          <tpl fld="7" item="0"/>
          <tpl hier="51" item="4294967295"/>
        </tpls>
      </n>
      <n v="950329000" in="0" bc="00B4F0FF" fc="00008000">
        <tpls c="5">
          <tpl fld="1" item="5"/>
          <tpl fld="4" item="6"/>
          <tpl fld="22" item="4"/>
          <tpl fld="7" item="0"/>
          <tpl hier="51" item="4294967295"/>
        </tpls>
      </n>
      <n v="360360000" in="0" bc="00B4F0FF" fc="00008000">
        <tpls c="5">
          <tpl fld="1" item="4"/>
          <tpl fld="4" item="126"/>
          <tpl fld="22" item="4"/>
          <tpl fld="7" item="0"/>
          <tpl hier="51" item="4294967295"/>
        </tpls>
      </n>
      <n v="76941000" in="0" bc="00B4F0FF" fc="00008000">
        <tpls c="5">
          <tpl fld="1" item="4"/>
          <tpl fld="4" item="97"/>
          <tpl fld="22" item="4"/>
          <tpl fld="7" item="0"/>
          <tpl hier="51" item="4294967295"/>
        </tpls>
      </n>
      <n v="39762000" in="0" bc="00B4F0FF" fc="00008000">
        <tpls c="5">
          <tpl fld="1" item="5"/>
          <tpl fld="13" item="19"/>
          <tpl fld="22" item="4"/>
          <tpl fld="7" item="0"/>
          <tpl hier="51" item="4294967295"/>
        </tpls>
      </n>
      <n v="65429000" in="0" bc="00B4F0FF" fc="00008000">
        <tpls c="5">
          <tpl fld="1" item="5"/>
          <tpl fld="4" item="69"/>
          <tpl fld="22" item="4"/>
          <tpl fld="7" item="0"/>
          <tpl hier="51" item="4294967295"/>
        </tpls>
      </n>
      <n v="75692000" in="0" bc="00B4F0FF" fc="00008000">
        <tpls c="5">
          <tpl fld="1" item="4"/>
          <tpl fld="4" item="109"/>
          <tpl fld="22" item="4"/>
          <tpl fld="7" item="0"/>
          <tpl hier="51" item="4294967295"/>
        </tpls>
      </n>
      <n v="128204000" in="0" bc="00B4F0FF" fc="00008000">
        <tpls c="5">
          <tpl fld="1" item="4"/>
          <tpl fld="13" item="14"/>
          <tpl fld="22" item="4"/>
          <tpl fld="7" item="0"/>
          <tpl hier="51" item="4294967295"/>
        </tpls>
      </n>
      <n v="2384169165.9400001" in="0" bc="00B4F0FF" fc="00008000">
        <tpls c="5">
          <tpl fld="1" item="5"/>
          <tpl fld="6" item="9"/>
          <tpl fld="22" item="4"/>
          <tpl fld="7" item="0"/>
          <tpl hier="51" item="4294967295"/>
        </tpls>
      </n>
      <n v="108813000" in="0" bc="00B4F0FF" fc="00008000">
        <tpls c="5">
          <tpl fld="1" item="4"/>
          <tpl fld="4" item="146"/>
          <tpl fld="22" item="4"/>
          <tpl fld="7" item="0"/>
          <tpl hier="51" item="4294967295"/>
        </tpls>
      </n>
      <n v="229247000" in="0" bc="00B4F0FF" fc="00008000">
        <tpls c="5">
          <tpl fld="1" item="5"/>
          <tpl fld="4" item="130"/>
          <tpl fld="22" item="4"/>
          <tpl fld="7" item="0"/>
          <tpl hier="51" item="4294967295"/>
        </tpls>
      </n>
      <n v="94482000" in="0" bc="00B4F0FF" fc="00008000">
        <tpls c="5">
          <tpl fld="1" item="5"/>
          <tpl fld="13" item="30"/>
          <tpl fld="22" item="4"/>
          <tpl fld="7" item="0"/>
          <tpl hier="51" item="4294967295"/>
        </tpls>
      </n>
      <n v="52445000" in="0" bc="00B4F0FF" fc="00008000">
        <tpls c="5">
          <tpl fld="1" item="5"/>
          <tpl fld="4" item="158"/>
          <tpl fld="22" item="4"/>
          <tpl fld="7" item="0"/>
          <tpl hier="51" item="4294967295"/>
        </tpls>
      </n>
      <n v="53095000" in="0" bc="00B4F0FF" fc="00008000">
        <tpls c="5">
          <tpl fld="1" item="5"/>
          <tpl fld="4" item="140"/>
          <tpl fld="22" item="4"/>
          <tpl fld="7" item="0"/>
          <tpl hier="51" item="4294967295"/>
        </tpls>
      </n>
      <n v="75229000" in="0" bc="00B4F0FF" fc="00008000">
        <tpls c="5">
          <tpl fld="1" item="4"/>
          <tpl fld="4" item="160"/>
          <tpl fld="22" item="4"/>
          <tpl fld="7" item="0"/>
          <tpl hier="51" item="4294967295"/>
        </tpls>
      </n>
      <n v="110684000" in="0" bc="00B4F0FF" fc="00008000">
        <tpls c="5">
          <tpl fld="1" item="5"/>
          <tpl fld="4" item="38"/>
          <tpl fld="22" item="4"/>
          <tpl fld="7" item="0"/>
          <tpl hier="51" item="4294967295"/>
        </tpls>
      </n>
      <n v="42264000" in="0" bc="00B4F0FF" fc="00008000">
        <tpls c="5">
          <tpl fld="1" item="5"/>
          <tpl fld="4" item="134"/>
          <tpl fld="22" item="4"/>
          <tpl fld="7" item="0"/>
          <tpl hier="51" item="4294967295"/>
        </tpls>
      </n>
      <n v="52741000" in="0" bc="00B4F0FF" fc="00008000">
        <tpls c="5">
          <tpl fld="1" item="5"/>
          <tpl fld="4" item="22"/>
          <tpl fld="22" item="4"/>
          <tpl fld="7" item="0"/>
          <tpl hier="51" item="4294967295"/>
        </tpls>
      </n>
      <n v="990254000" in="0" bc="00B4F0FF" fc="00008000">
        <tpls c="5">
          <tpl fld="1" item="5"/>
          <tpl fld="4" item="162"/>
          <tpl fld="22" item="4"/>
          <tpl fld="7" item="0"/>
          <tpl hier="51" item="4294967295"/>
        </tpls>
      </n>
      <n v="84438000" in="0" bc="00B4F0FF" fc="00008000">
        <tpls c="5">
          <tpl fld="1" item="5"/>
          <tpl fld="4" item="178"/>
          <tpl fld="22" item="4"/>
          <tpl fld="7" item="0"/>
          <tpl hier="51" item="4294967295"/>
        </tpls>
      </n>
      <n v="42610000" in="0" bc="00B4F0FF" fc="00008000">
        <tpls c="5">
          <tpl fld="1" item="4"/>
          <tpl fld="4" item="65"/>
          <tpl fld="22" item="4"/>
          <tpl fld="7" item="0"/>
          <tpl hier="51" item="4294967295"/>
        </tpls>
      </n>
      <n v="46327000" in="0" bc="00B4F0FF" fc="00008000">
        <tpls c="5">
          <tpl fld="1" item="4"/>
          <tpl fld="4" item="140"/>
          <tpl fld="22" item="4"/>
          <tpl fld="7" item="0"/>
          <tpl hier="51" item="4294967295"/>
        </tpls>
      </n>
      <n v="63842000" in="0" bc="00B4F0FF" fc="00008000">
        <tpls c="5">
          <tpl fld="1" item="5"/>
          <tpl fld="4" item="48"/>
          <tpl fld="22" item="4"/>
          <tpl fld="7" item="0"/>
          <tpl hier="51" item="4294967295"/>
        </tpls>
      </n>
      <n v="132356000" in="0" bc="00B4F0FF" fc="00008000">
        <tpls c="5">
          <tpl fld="1" item="5"/>
          <tpl fld="4" item="143"/>
          <tpl fld="22" item="4"/>
          <tpl fld="7" item="0"/>
          <tpl hier="51" item="4294967295"/>
        </tpls>
      </n>
      <n v="2250348000" in="0" bc="00B4F0FF" fc="00008000">
        <tpls c="5">
          <tpl fld="1" item="5"/>
          <tpl fld="4" item="77"/>
          <tpl fld="22" item="4"/>
          <tpl fld="7" item="0"/>
          <tpl hier="51" item="4294967295"/>
        </tpls>
      </n>
      <n v="64757000" in="0" bc="00B4F0FF" fc="00008000">
        <tpls c="5">
          <tpl fld="1" item="4"/>
          <tpl fld="4" item="22"/>
          <tpl fld="22" item="4"/>
          <tpl fld="7" item="0"/>
          <tpl hier="51" item="4294967295"/>
        </tpls>
      </n>
      <n v="21227000" in="0" bc="00B4F0FF" fc="00008000">
        <tpls c="5">
          <tpl fld="1" item="4"/>
          <tpl fld="4" item="173"/>
          <tpl fld="22" item="4"/>
          <tpl fld="7" item="0"/>
          <tpl hier="51" item="4294967295"/>
        </tpls>
      </n>
      <n v="76374000" in="0" bc="00B4F0FF" fc="00008000">
        <tpls c="5">
          <tpl fld="1" item="4"/>
          <tpl fld="4" item="178"/>
          <tpl fld="22" item="4"/>
          <tpl fld="7" item="0"/>
          <tpl hier="51" item="4294967295"/>
        </tpls>
      </n>
      <n v="77271000" in="0" bc="00B4F0FF" fc="00008000">
        <tpls c="5">
          <tpl fld="1" item="4"/>
          <tpl fld="4" item="79"/>
          <tpl fld="22" item="4"/>
          <tpl fld="7" item="0"/>
          <tpl hier="51" item="4294967295"/>
        </tpls>
      </n>
      <n v="48518000" in="0" bc="00B4F0FF" fc="00008000">
        <tpls c="5">
          <tpl fld="1" item="5"/>
          <tpl fld="4" item="37"/>
          <tpl fld="22" item="4"/>
          <tpl fld="7" item="0"/>
          <tpl hier="51" item="4294967295"/>
        </tpls>
      </n>
      <n v="69394866901" in="0" bc="00B4F0FF" fc="00008000">
        <tpls c="5">
          <tpl fld="1" item="4"/>
          <tpl fld="6" item="16"/>
          <tpl fld="22" item="4"/>
          <tpl fld="7" item="0"/>
          <tpl hier="51" item="4294967295"/>
        </tpls>
      </n>
      <n v="370561000" in="0" bc="00B4F0FF" fc="00008000">
        <tpls c="5">
          <tpl fld="1" item="4"/>
          <tpl fld="5" item="3"/>
          <tpl fld="22" item="4"/>
          <tpl fld="7" item="0"/>
          <tpl hier="51" item="4294967295"/>
        </tpls>
      </n>
      <n v="90900000" in="0" bc="00B4F0FF" fc="00008000">
        <tpls c="5">
          <tpl fld="1" item="4"/>
          <tpl fld="4" item="103"/>
          <tpl fld="22" item="4"/>
          <tpl fld="7" item="0"/>
          <tpl hier="51" item="4294967295"/>
        </tpls>
      </n>
      <n v="68146000" in="0" bc="00B4F0FF" fc="00008000">
        <tpls c="5">
          <tpl fld="1" item="4"/>
          <tpl fld="4" item="138"/>
          <tpl fld="22" item="4"/>
          <tpl fld="7" item="0"/>
          <tpl hier="51" item="4294967295"/>
        </tpls>
      </n>
      <n v="22343000" in="0" bc="00B4F0FF" fc="00008000">
        <tpls c="5">
          <tpl fld="1" item="4"/>
          <tpl fld="13" item="31"/>
          <tpl fld="22" item="4"/>
          <tpl fld="7" item="0"/>
          <tpl hier="51" item="4294967295"/>
        </tpls>
      </n>
      <n v="71824000" in="0" bc="00B4F0FF" fc="00008000">
        <tpls c="5">
          <tpl fld="1" item="4"/>
          <tpl fld="4" item="80"/>
          <tpl fld="22" item="4"/>
          <tpl fld="7" item="0"/>
          <tpl hier="51" item="4294967295"/>
        </tpls>
      </n>
      <n v="608185000" in="0" bc="00B4F0FF" fc="00008000">
        <tpls c="5">
          <tpl fld="1" item="5"/>
          <tpl fld="4" item="83"/>
          <tpl fld="22" item="4"/>
          <tpl fld="7" item="0"/>
          <tpl hier="51" item="4294967295"/>
        </tpls>
      </n>
      <n v="27897000" in="0" bc="00B4F0FF" fc="00008000">
        <tpls c="5">
          <tpl fld="1" item="4"/>
          <tpl fld="4" item="153"/>
          <tpl fld="22" item="4"/>
          <tpl fld="7" item="0"/>
          <tpl hier="51" item="4294967295"/>
        </tpls>
      </n>
      <n v="37817000" in="0" bc="00B4F0FF" fc="00008000">
        <tpls c="5">
          <tpl fld="1" item="5"/>
          <tpl fld="13" item="34"/>
          <tpl fld="22" item="4"/>
          <tpl fld="7" item="0"/>
          <tpl hier="51" item="4294967295"/>
        </tpls>
      </n>
      <n v="228305000" in="0" bc="00B4F0FF" fc="00008000">
        <tpls c="5">
          <tpl fld="1" item="4"/>
          <tpl fld="4" item="75"/>
          <tpl fld="22" item="4"/>
          <tpl fld="7" item="0"/>
          <tpl hier="51" item="4294967295"/>
        </tpls>
      </n>
      <n v="41978000" in="0" bc="00B4F0FF" fc="00008000">
        <tpls c="5">
          <tpl fld="1" item="4"/>
          <tpl fld="4" item="73"/>
          <tpl fld="22" item="4"/>
          <tpl fld="7" item="0"/>
          <tpl hier="51" item="4294967295"/>
        </tpls>
      </n>
      <n v="35304000" in="0" bc="00B4F0FF" fc="00008000">
        <tpls c="5">
          <tpl fld="1" item="4"/>
          <tpl fld="13" item="34"/>
          <tpl fld="22" item="4"/>
          <tpl fld="7" item="0"/>
          <tpl hier="51" item="4294967295"/>
        </tpls>
      </n>
      <n v="126416000" in="0" bc="00B4F0FF" fc="00008000">
        <tpls c="5">
          <tpl fld="1" item="5"/>
          <tpl fld="4" item="166"/>
          <tpl fld="22" item="4"/>
          <tpl fld="7" item="0"/>
          <tpl hier="51" item="4294967295"/>
        </tpls>
      </n>
      <n v="54782000" in="0" bc="00B4F0FF" fc="00008000">
        <tpls c="5">
          <tpl fld="1" item="4"/>
          <tpl fld="4" item="32"/>
          <tpl fld="22" item="4"/>
          <tpl fld="7" item="0"/>
          <tpl hier="51" item="4294967295"/>
        </tpls>
      </n>
      <n v="96464000" in="0" bc="00B4F0FF" fc="00008000">
        <tpls c="5">
          <tpl fld="1" item="4"/>
          <tpl fld="4" item="44"/>
          <tpl fld="22" item="4"/>
          <tpl fld="7" item="0"/>
          <tpl hier="51" item="4294967295"/>
        </tpls>
      </n>
      <n v="20378000" in="0" bc="00B4F0FF" fc="00008000">
        <tpls c="5">
          <tpl fld="1" item="4"/>
          <tpl fld="4" item="59"/>
          <tpl fld="22" item="4"/>
          <tpl fld="7" item="0"/>
          <tpl hier="51" item="4294967295"/>
        </tpls>
      </n>
      <n v="188328000" in="0" bc="00B4F0FF" fc="00008000">
        <tpls c="5">
          <tpl fld="1" item="4"/>
          <tpl fld="4" item="62"/>
          <tpl fld="22" item="4"/>
          <tpl fld="7" item="0"/>
          <tpl hier="51" item="4294967295"/>
        </tpls>
      </n>
      <n v="186476000" in="0" bc="00B4F0FF" fc="00008000">
        <tpls c="5">
          <tpl fld="1" item="5"/>
          <tpl fld="4" item="67"/>
          <tpl fld="22" item="4"/>
          <tpl fld="7" item="0"/>
          <tpl hier="51" item="4294967295"/>
        </tpls>
      </n>
      <n v="101270000" in="0" bc="00B4F0FF" fc="00008000">
        <tpls c="5">
          <tpl fld="1" item="5"/>
          <tpl fld="4" item="16"/>
          <tpl fld="22" item="4"/>
          <tpl fld="7" item="0"/>
          <tpl hier="51" item="4294967295"/>
        </tpls>
      </n>
      <m in="0" bc="00B4F0FF" fc="00404040">
        <tpls c="5">
          <tpl fld="1" item="5"/>
          <tpl fld="12" item="1"/>
          <tpl fld="22" item="4"/>
          <tpl fld="7" item="0"/>
          <tpl hier="51" item="4294967295"/>
        </tpls>
      </m>
      <n v="4066249846.5600004" in="0" bc="00B4F0FF" fc="00008000">
        <tpls c="5">
          <tpl fld="1" item="5"/>
          <tpl fld="6" item="11"/>
          <tpl fld="22" item="4"/>
          <tpl fld="7" item="0"/>
          <tpl hier="51" item="4294967295"/>
        </tpls>
      </n>
      <n v="63146000" in="0" bc="00B4F0FF" fc="00008000">
        <tpls c="5">
          <tpl fld="1" item="4"/>
          <tpl fld="4" item="74"/>
          <tpl fld="22" item="4"/>
          <tpl fld="7" item="0"/>
          <tpl hier="51" item="4294967295"/>
        </tpls>
      </n>
      <n v="841779000" in="0" bc="00B4F0FF" fc="00008000">
        <tpls c="5">
          <tpl fld="1" item="4"/>
          <tpl fld="4" item="82"/>
          <tpl fld="22" item="4"/>
          <tpl fld="7" item="0"/>
          <tpl hier="51" item="4294967295"/>
        </tpls>
      </n>
      <n v="148672000" in="0" bc="00B4F0FF" fc="00008000">
        <tpls c="5">
          <tpl fld="1" item="4"/>
          <tpl fld="4" item="85"/>
          <tpl fld="22" item="4"/>
          <tpl fld="7" item="0"/>
          <tpl hier="51" item="4294967295"/>
        </tpls>
      </n>
      <n v="65625000" in="0" bc="00B4F0FF" fc="00008000">
        <tpls c="5">
          <tpl fld="1" item="5"/>
          <tpl fld="4" item="88"/>
          <tpl fld="22" item="4"/>
          <tpl fld="7" item="0"/>
          <tpl hier="51" item="4294967295"/>
        </tpls>
      </n>
      <n v="44314000" in="0" bc="00B4F0FF" fc="00008000">
        <tpls c="5">
          <tpl fld="1" item="5"/>
          <tpl fld="4" item="90"/>
          <tpl fld="22" item="4"/>
          <tpl fld="7" item="0"/>
          <tpl hier="51" item="4294967295"/>
        </tpls>
      </n>
      <n v="44004000" in="0" bc="00B4F0FF" fc="00008000">
        <tpls c="5">
          <tpl fld="1" item="4"/>
          <tpl fld="4" item="90"/>
          <tpl fld="22" item="4"/>
          <tpl fld="7" item="0"/>
          <tpl hier="51" item="4294967295"/>
        </tpls>
      </n>
      <n v="42918000" in="0" bc="00B4F0FF" fc="00008000">
        <tpls c="5">
          <tpl fld="1" item="4"/>
          <tpl fld="13" item="18"/>
          <tpl fld="22" item="4"/>
          <tpl fld="7" item="0"/>
          <tpl hier="51" item="4294967295"/>
        </tpls>
      </n>
      <n v="152694000" in="0" bc="00B4F0FF" fc="00008000">
        <tpls c="5">
          <tpl fld="1" item="4"/>
          <tpl fld="4" item="96"/>
          <tpl fld="22" item="4"/>
          <tpl fld="7" item="0"/>
          <tpl hier="51" item="4294967295"/>
        </tpls>
      </n>
      <n v="0" in="0" bc="00B4F0FF" fc="00404040">
        <tpls c="5">
          <tpl fld="1" item="5"/>
          <tpl fld="5" item="3"/>
          <tpl fld="22" item="4"/>
          <tpl fld="7" item="0"/>
          <tpl hier="51" item="4294967295"/>
        </tpls>
      </n>
      <n v="75256000" in="0" bc="00B4F0FF" fc="00008000">
        <tpls c="5">
          <tpl fld="1" item="4"/>
          <tpl fld="4" item="98"/>
          <tpl fld="22" item="4"/>
          <tpl fld="7" item="0"/>
          <tpl hier="51" item="4294967295"/>
        </tpls>
      </n>
      <n v="156324000" in="0" bc="00B4F0FF" fc="00008000">
        <tpls c="5">
          <tpl fld="1" item="4"/>
          <tpl fld="4" item="107"/>
          <tpl fld="22" item="4"/>
          <tpl fld="7" item="0"/>
          <tpl hier="51" item="4294967295"/>
        </tpls>
      </n>
      <n v="19383783000" in="0" bc="00B4F0FF" fc="00008000">
        <tpls c="5">
          <tpl fld="1" item="4"/>
          <tpl fld="6" item="13"/>
          <tpl fld="22" item="4"/>
          <tpl fld="7" item="0"/>
          <tpl hier="51" item="4294967295"/>
        </tpls>
      </n>
      <n v="22738000" in="0" bc="00B4F0FF" fc="00008000">
        <tpls c="5">
          <tpl fld="1" item="5"/>
          <tpl fld="4" item="115"/>
          <tpl fld="22" item="4"/>
          <tpl fld="7" item="0"/>
          <tpl hier="51" item="4294967295"/>
        </tpls>
      </n>
      <n v="48408000" in="0" bc="00B4F0FF" fc="00008000">
        <tpls c="5">
          <tpl fld="1" item="5"/>
          <tpl fld="4" item="116"/>
          <tpl fld="22" item="4"/>
          <tpl fld="7" item="0"/>
          <tpl hier="51" item="4294967295"/>
        </tpls>
      </n>
      <m in="0" bc="00B4F0FF" fc="00404040">
        <tpls c="5">
          <tpl fld="1" item="5"/>
          <tpl fld="13" item="8"/>
          <tpl fld="22" item="4"/>
          <tpl fld="7" item="0"/>
          <tpl hier="51" item="4294967295"/>
        </tpls>
      </m>
      <n v="65921000" in="0" bc="00B4F0FF" fc="00008000">
        <tpls c="5">
          <tpl fld="1" item="5"/>
          <tpl fld="4" item="44"/>
          <tpl fld="22" item="4"/>
          <tpl fld="7" item="0"/>
          <tpl hier="51" item="4294967295"/>
        </tpls>
      </n>
      <n v="145824000" in="0" bc="00B4F0FF" fc="00008000">
        <tpls c="5">
          <tpl fld="1" item="5"/>
          <tpl fld="4" item="81"/>
          <tpl fld="22" item="4"/>
          <tpl fld="7" item="0"/>
          <tpl hier="51" item="4294967295"/>
        </tpls>
      </n>
      <n v="589915000" in="0" bc="00B4F0FF" fc="00008000">
        <tpls c="5">
          <tpl fld="1" item="5"/>
          <tpl fld="4" item="105"/>
          <tpl fld="22" item="4"/>
          <tpl fld="7" item="0"/>
          <tpl hier="51" item="4294967295"/>
        </tpls>
      </n>
      <n v="137505000" in="0" bc="00B4F0FF" fc="00008000">
        <tpls c="5">
          <tpl fld="1" item="5"/>
          <tpl fld="13" item="14"/>
          <tpl fld="22" item="4"/>
          <tpl fld="7" item="0"/>
          <tpl hier="51" item="4294967295"/>
        </tpls>
      </n>
      <n v="49172000" in="0" bc="00B4F0FF" fc="00008000">
        <tpls c="5">
          <tpl fld="1" item="5"/>
          <tpl fld="4" item="36"/>
          <tpl fld="22" item="4"/>
          <tpl fld="7" item="0"/>
          <tpl hier="51" item="4294967295"/>
        </tpls>
      </n>
      <n v="285058000" in="0" bc="00B4F0FF" fc="00008000">
        <tpls c="5">
          <tpl fld="1" item="5"/>
          <tpl fld="4" item="25"/>
          <tpl fld="22" item="4"/>
          <tpl fld="7" item="0"/>
          <tpl hier="51" item="4294967295"/>
        </tpls>
      </n>
      <m in="0" bc="00B4F0FF" fc="00404040">
        <tpls c="5">
          <tpl fld="1" item="5"/>
          <tpl fld="22" item="4"/>
          <tpl fld="7" item="0"/>
          <tpl hier="51" item="4294967295"/>
          <tpl fld="10" item="0"/>
        </tpls>
      </m>
      <n v="46739000" in="0" bc="00B4F0FF" fc="00008000">
        <tpls c="5">
          <tpl fld="1" item="5"/>
          <tpl fld="4" item="10"/>
          <tpl fld="22" item="4"/>
          <tpl fld="7" item="0"/>
          <tpl hier="51" item="4294967295"/>
        </tpls>
      </n>
      <n v="139049000" in="0" bc="00B4F0FF" fc="00008000">
        <tpls c="5">
          <tpl fld="1" item="5"/>
          <tpl fld="4" item="42"/>
          <tpl fld="22" item="4"/>
          <tpl fld="7" item="0"/>
          <tpl hier="51" item="4294967295"/>
        </tpls>
      </n>
      <n v="4080987418.54" in="0" bc="00B4F0FF" fc="00008000">
        <tpls c="5">
          <tpl fld="1" item="5"/>
          <tpl fld="12" item="0"/>
          <tpl fld="22" item="4"/>
          <tpl fld="7" item="0"/>
          <tpl hier="51" item="4294967295"/>
        </tpls>
      </n>
      <n v="216188000" in="0" bc="00B4F0FF" fc="00008000">
        <tpls c="5">
          <tpl fld="1" item="5"/>
          <tpl fld="13" item="11"/>
          <tpl fld="22" item="4"/>
          <tpl fld="7" item="0"/>
          <tpl hier="51" item="4294967295"/>
        </tpls>
      </n>
      <n v="26186000" in="0" bc="00B4F0FF" fc="00008000">
        <tpls c="5">
          <tpl fld="1" item="5"/>
          <tpl fld="4" item="121"/>
          <tpl fld="22" item="4"/>
          <tpl fld="7" item="0"/>
          <tpl hier="51" item="4294967295"/>
        </tpls>
      </n>
      <n v="42487000" in="0" bc="00B4F0FF" fc="00008000">
        <tpls c="5">
          <tpl fld="1" item="4"/>
          <tpl fld="4" item="33"/>
          <tpl fld="22" item="4"/>
          <tpl fld="7" item="0"/>
          <tpl hier="51" item="4294967295"/>
        </tpls>
      </n>
      <n v="52329000" in="0" bc="00B4F0FF" fc="00008000">
        <tpls c="5">
          <tpl fld="1" item="4"/>
          <tpl fld="4" item="86"/>
          <tpl fld="22" item="4"/>
          <tpl fld="7" item="0"/>
          <tpl hier="51" item="4294967295"/>
        </tpls>
      </n>
      <n v="1301488000" in="0" bc="00B4F0FF" fc="00008000">
        <tpls c="5">
          <tpl fld="1" item="4"/>
          <tpl fld="22" item="4"/>
          <tpl fld="7" item="0"/>
          <tpl hier="51" item="4294967295"/>
          <tpl fld="10" item="1"/>
        </tpls>
      </n>
      <n v="169610000" in="0" bc="00B4F0FF" fc="00008000">
        <tpls c="5">
          <tpl fld="1" item="4"/>
          <tpl fld="4" item="84"/>
          <tpl fld="22" item="4"/>
          <tpl fld="7" item="0"/>
          <tpl hier="51" item="4294967295"/>
        </tpls>
      </n>
      <n v="51889000" in="0" bc="00B4F0FF" fc="00008000">
        <tpls c="5">
          <tpl fld="1" item="4"/>
          <tpl fld="4" item="41"/>
          <tpl fld="22" item="4"/>
          <tpl fld="7" item="0"/>
          <tpl hier="51" item="4294967295"/>
        </tpls>
      </n>
      <n v="261565000" in="0" bc="00B4F0FF" fc="00008000">
        <tpls c="5">
          <tpl fld="1" item="4"/>
          <tpl fld="4" item="72"/>
          <tpl fld="22" item="4"/>
          <tpl fld="7" item="0"/>
          <tpl hier="51" item="4294967295"/>
        </tpls>
      </n>
      <n v="2095807000" in="0" bc="00B4F0FF" fc="00008000">
        <tpls c="5">
          <tpl fld="1" item="4"/>
          <tpl fld="4" item="77"/>
          <tpl fld="22" item="4"/>
          <tpl fld="7" item="0"/>
          <tpl hier="51" item="4294967295"/>
        </tpls>
      </n>
      <n v="27902000" in="0" bc="00B4F0FF" fc="00008000">
        <tpls c="5">
          <tpl fld="1" item="4"/>
          <tpl fld="4" item="30"/>
          <tpl fld="22" item="4"/>
          <tpl fld="7" item="0"/>
          <tpl hier="51" item="4294967295"/>
        </tpls>
      </n>
      <n v="66494000" in="0" bc="00B4F0FF" fc="00008000">
        <tpls c="5">
          <tpl fld="1" item="4"/>
          <tpl fld="4" item="27"/>
          <tpl fld="22" item="4"/>
          <tpl fld="7" item="0"/>
          <tpl hier="51" item="4294967295"/>
        </tpls>
      </n>
      <n v="46109000" in="0" bc="00B4F0FF" fc="00008000">
        <tpls c="5">
          <tpl fld="1" item="4"/>
          <tpl fld="4" item="36"/>
          <tpl fld="22" item="4"/>
          <tpl fld="7" item="0"/>
          <tpl hier="51" item="4294967295"/>
        </tpls>
      </n>
      <m in="0" bc="00B4F0FF" fc="00404040">
        <tpls c="5">
          <tpl fld="1" item="4"/>
          <tpl fld="13" item="12"/>
          <tpl fld="22" item="4"/>
          <tpl fld="7" item="0"/>
          <tpl hier="51" item="4294967295"/>
        </tpls>
      </m>
      <n v="28578000" in="0" bc="00B4F0FF" fc="00008000">
        <tpls c="5">
          <tpl fld="1" item="4"/>
          <tpl fld="13" item="1"/>
          <tpl fld="22" item="4"/>
          <tpl fld="7" item="0"/>
          <tpl hier="51" item="4294967295"/>
        </tpls>
      </n>
      <n v="45702000" in="0" bc="00B4F0FF" fc="00008000">
        <tpls c="5">
          <tpl fld="1" item="4"/>
          <tpl fld="13" item="2"/>
          <tpl fld="22" item="4"/>
          <tpl fld="7" item="0"/>
          <tpl hier="51" item="4294967295"/>
        </tpls>
      </n>
      <n v="194889000" in="0" bc="00B4F0FF" fc="00008000">
        <tpls c="5">
          <tpl fld="1" item="4"/>
          <tpl fld="13" item="11"/>
          <tpl fld="22" item="4"/>
          <tpl fld="7" item="0"/>
          <tpl hier="51" item="4294967295"/>
        </tpls>
      </n>
      <n v="18302813000" in="0" bc="00B4F0FF" fc="00008000">
        <tpls c="5">
          <tpl fld="1" item="4"/>
          <tpl fld="5" item="2"/>
          <tpl fld="22" item="4"/>
          <tpl fld="7" item="0"/>
          <tpl hier="51" item="4294967295"/>
        </tpls>
      </n>
      <n v="22338000" in="0" bc="00B4F0FF" fc="00008000">
        <tpls c="5">
          <tpl fld="1" item="4"/>
          <tpl fld="4" item="111"/>
          <tpl fld="22" item="4"/>
          <tpl fld="7" item="0"/>
          <tpl hier="51" item="4294967295"/>
        </tpls>
      </n>
      <n v="50495000" in="0" bc="00B4F0FF" fc="00008000">
        <tpls c="5">
          <tpl fld="1" item="4"/>
          <tpl fld="4" item="0"/>
          <tpl fld="22" item="4"/>
          <tpl fld="7" item="0"/>
          <tpl hier="51" item="4294967295"/>
        </tpls>
      </n>
      <n v="102769000" in="0" bc="00B4F0FF" fc="00008000">
        <tpls c="5">
          <tpl fld="1" item="4"/>
          <tpl fld="4" item="38"/>
          <tpl fld="22" item="4"/>
          <tpl fld="7" item="0"/>
          <tpl hier="51" item="4294967295"/>
        </tpls>
      </n>
      <n v="177119000" in="0" bc="00B4F0FF" fc="00008000">
        <tpls c="5">
          <tpl fld="1" item="4"/>
          <tpl fld="4" item="39"/>
          <tpl fld="22" item="4"/>
          <tpl fld="7" item="0"/>
          <tpl hier="51" item="4294967295"/>
        </tpls>
      </n>
      <n v="69593542361" in="0" bc="00B4F0FF" fc="00008000">
        <tpls c="5">
          <tpl fld="1" item="4"/>
          <tpl fld="8" item="3"/>
          <tpl fld="22" item="4"/>
          <tpl fld="7" item="0"/>
          <tpl hier="51" item="4294967295"/>
        </tpls>
      </n>
      <n v="62923000" in="0" bc="00B4F0FF" fc="00008000">
        <tpls c="5">
          <tpl fld="1" item="4"/>
          <tpl fld="4" item="48"/>
          <tpl fld="22" item="4"/>
          <tpl fld="7" item="0"/>
          <tpl hier="51" item="4294967295"/>
        </tpls>
      </n>
      <n v="13070000" in="0" bc="00B4F0FF" fc="00008000">
        <tpls c="5">
          <tpl fld="1" item="4"/>
          <tpl fld="4" item="55"/>
          <tpl fld="22" item="4"/>
          <tpl fld="7" item="0"/>
          <tpl hier="51" item="4294967295"/>
        </tpls>
      </n>
      <n v="31043000" in="0" bc="00B4F0FF" fc="00008000">
        <tpls c="5">
          <tpl fld="1" item="4"/>
          <tpl fld="4" item="52"/>
          <tpl fld="22" item="4"/>
          <tpl fld="7" item="0"/>
          <tpl hier="51" item="4294967295"/>
        </tpls>
      </n>
      <n v="33067000" in="0" bc="00B4F0FF" fc="00008000">
        <tpls c="5">
          <tpl fld="1" item="4"/>
          <tpl fld="4" item="34"/>
          <tpl fld="22" item="4"/>
          <tpl fld="7" item="0"/>
          <tpl hier="51" item="4294967295"/>
        </tpls>
      </n>
      <n v="69059000" in="0" bc="00B4F0FF" fc="00008000">
        <tpls c="5">
          <tpl fld="1" item="4"/>
          <tpl fld="4" item="88"/>
          <tpl fld="22" item="4"/>
          <tpl fld="7" item="0"/>
          <tpl hier="51" item="4294967295"/>
        </tpls>
      </n>
      <n v="183983000" in="0" bc="00B4F0FF" fc="00008000">
        <tpls c="5">
          <tpl fld="1" item="4"/>
          <tpl fld="4" item="17"/>
          <tpl fld="22" item="4"/>
          <tpl fld="7" item="0"/>
          <tpl hier="51" item="4294967295"/>
        </tpls>
      </n>
      <n v="67782407240" in="0" bc="00B4F0FF" fc="00008000">
        <tpls c="5">
          <tpl fld="1" item="4"/>
          <tpl fld="6" item="20"/>
          <tpl fld="22" item="4"/>
          <tpl fld="7" item="0"/>
          <tpl hier="51" item="4294967295"/>
        </tpls>
      </n>
      <n v="149592000" in="0" bc="00B4F0FF" fc="00008000">
        <tpls c="5">
          <tpl fld="1" item="4"/>
          <tpl fld="4" item="81"/>
          <tpl fld="22" item="4"/>
          <tpl fld="7" item="0"/>
          <tpl hier="51" item="4294967295"/>
        </tpls>
      </n>
      <n v="91656000" in="0" bc="00B4F0FF" fc="00008000">
        <tpls c="5">
          <tpl fld="1" item="4"/>
          <tpl fld="4" item="60"/>
          <tpl fld="22" item="4"/>
          <tpl fld="7" item="0"/>
          <tpl hier="51" item="4294967295"/>
        </tpls>
      </n>
      <m in="0" bc="00B4F0FF" fc="00404040">
        <tpls c="5">
          <tpl fld="1" item="4"/>
          <tpl fld="13" item="10"/>
          <tpl fld="22" item="4"/>
          <tpl fld="7" item="0"/>
          <tpl hier="51" item="4294967295"/>
        </tpls>
      </m>
      <n v="75857000" in="0" bc="00B4F0FF" fc="00008000">
        <tpls c="5">
          <tpl fld="1" item="4"/>
          <tpl fld="4" item="50"/>
          <tpl fld="22" item="4"/>
          <tpl fld="7" item="0"/>
          <tpl hier="51" item="4294967295"/>
        </tpls>
      </n>
      <m in="0" bc="00B4F0FF" fc="00404040">
        <tpls c="5">
          <tpl fld="1" item="4"/>
          <tpl fld="13" item="7"/>
          <tpl fld="22" item="4"/>
          <tpl fld="7" item="0"/>
          <tpl hier="51" item="4294967295"/>
        </tpls>
      </m>
      <n v="52377000" in="0" bc="00B4F0FF" fc="00008000">
        <tpls c="5">
          <tpl fld="1" item="4"/>
          <tpl fld="4" item="37"/>
          <tpl fld="22" item="4"/>
          <tpl fld="7" item="0"/>
          <tpl hier="51" item="4294967295"/>
        </tpls>
      </n>
      <m in="0" bc="00B4F0FF" fc="00404040">
        <tpls c="5">
          <tpl fld="1" item="4"/>
          <tpl fld="22" item="4"/>
          <tpl fld="7" item="0"/>
          <tpl hier="51" item="4294967295"/>
          <tpl fld="10" item="0"/>
        </tpls>
      </m>
      <n v="37713000" in="0" bc="00B4F0FF" fc="00008000">
        <tpls c="5">
          <tpl fld="1" item="4"/>
          <tpl fld="4" item="9"/>
          <tpl fld="22" item="4"/>
          <tpl fld="7" item="0"/>
          <tpl hier="51" item="4294967295"/>
        </tpls>
      </n>
      <n v="1424354000" in="0" bc="00B4F0FF" fc="00008000">
        <tpls c="5">
          <tpl fld="1" item="4"/>
          <tpl fld="4" item="11"/>
          <tpl fld="22" item="4"/>
          <tpl fld="7" item="0"/>
          <tpl hier="51" item="4294967295"/>
        </tpls>
      </n>
      <n v="247460000" in="0" bc="00B4F0FF" fc="00008000">
        <tpls c="5">
          <tpl fld="1" item="4"/>
          <tpl fld="4" item="5"/>
          <tpl fld="22" item="4"/>
          <tpl fld="7" item="0"/>
          <tpl hier="51" item="4294967295"/>
        </tpls>
      </n>
      <n v="142581000" in="0" bc="00B4F0FF" fc="00008000">
        <tpls c="5">
          <tpl fld="1" item="4"/>
          <tpl fld="4" item="43"/>
          <tpl fld="22" item="4"/>
          <tpl fld="7" item="0"/>
          <tpl hier="51" item="4294967295"/>
        </tpls>
      </n>
      <n v="100964000" in="0" bc="00B4F0FF" fc="00008000">
        <tpls c="5">
          <tpl fld="1" item="4"/>
          <tpl fld="4" item="16"/>
          <tpl fld="22" item="4"/>
          <tpl fld="7" item="0"/>
          <tpl hier="51" item="4294967295"/>
        </tpls>
      </n>
      <n v="16002000" in="0" bc="00B4F0FF" fc="00008000">
        <tpls c="5">
          <tpl fld="1" item="4"/>
          <tpl fld="4" item="28"/>
          <tpl fld="22" item="4"/>
          <tpl fld="7" item="0"/>
          <tpl hier="51" item="4294967295"/>
        </tpls>
      </n>
      <n v="66274000" in="0" bc="00B4F0FF" fc="00008000">
        <tpls c="5">
          <tpl fld="1" item="4"/>
          <tpl fld="4" item="24"/>
          <tpl fld="22" item="4"/>
          <tpl fld="7" item="0"/>
          <tpl hier="51" item="4294967295"/>
        </tpls>
      </n>
      <n v="24740000" in="0" bc="00B4F0FF" fc="00008000">
        <tpls c="5">
          <tpl fld="1" item="4"/>
          <tpl fld="4" item="15"/>
          <tpl fld="22" item="4"/>
          <tpl fld="7" item="0"/>
          <tpl hier="51" item="4294967295"/>
        </tpls>
      </n>
      <n v="92678000" in="0" bc="00B4F0FF" fc="00008000">
        <tpls c="5">
          <tpl fld="1" item="4"/>
          <tpl fld="13" item="23"/>
          <tpl fld="22" item="4"/>
          <tpl fld="7" item="0"/>
          <tpl hier="51" item="4294967295"/>
        </tpls>
      </n>
      <n v="107526000" in="0" bc="00B4F0FF" fc="00008000">
        <tpls c="5">
          <tpl fld="1" item="5"/>
          <tpl fld="13" item="23"/>
          <tpl fld="22" item="4"/>
          <tpl fld="7" item="0"/>
          <tpl hier="51" item="4294967295"/>
        </tpls>
      </n>
      <n v="278071000" in="0" bc="00B4F0FF" fc="00008000">
        <tpls c="5">
          <tpl fld="1" item="4"/>
          <tpl fld="4" item="139"/>
          <tpl fld="22" item="4"/>
          <tpl fld="7" item="0"/>
          <tpl hier="51" item="4294967295"/>
        </tpls>
      </n>
      <n v="52859000" in="0" bc="00B4F0FF" fc="00008000">
        <tpls c="5">
          <tpl fld="1" item="4"/>
          <tpl fld="4" item="141"/>
          <tpl fld="22" item="4"/>
          <tpl fld="7" item="0"/>
          <tpl hier="51" item="4294967295"/>
        </tpls>
      </n>
      <n v="164659000" in="0" bc="00B4F0FF" fc="00008000">
        <tpls c="5">
          <tpl fld="1" item="4"/>
          <tpl fld="4" item="143"/>
          <tpl fld="22" item="4"/>
          <tpl fld="7" item="0"/>
          <tpl hier="51" item="4294967295"/>
        </tpls>
      </n>
      <n v="43249000" in="0" bc="00B4F0FF" fc="00008000">
        <tpls c="5">
          <tpl fld="1" item="4"/>
          <tpl fld="4" item="145"/>
          <tpl fld="22" item="4"/>
          <tpl fld="7" item="0"/>
          <tpl hier="51" item="4294967295"/>
        </tpls>
      </n>
      <n v="51437000" in="0" bc="00B4F0FF" fc="00008000">
        <tpls c="5">
          <tpl fld="1" item="5"/>
          <tpl fld="4" item="148"/>
          <tpl fld="22" item="4"/>
          <tpl fld="7" item="0"/>
          <tpl hier="51" item="4294967295"/>
        </tpls>
      </n>
      <n v="145415000" in="0" bc="00B4F0FF" fc="00008000">
        <tpls c="5">
          <tpl fld="1" item="5"/>
          <tpl fld="4" item="150"/>
          <tpl fld="22" item="4"/>
          <tpl fld="7" item="0"/>
          <tpl hier="51" item="4294967295"/>
        </tpls>
      </n>
      <n v="52563000" in="0" bc="00B4F0FF" fc="00008000">
        <tpls c="5">
          <tpl fld="1" item="4"/>
          <tpl fld="13" item="27"/>
          <tpl fld="22" item="4"/>
          <tpl fld="7" item="0"/>
          <tpl hier="51" item="4294967295"/>
        </tpls>
      </n>
      <n v="48771000" in="0" bc="00B4F0FF" fc="00008000">
        <tpls c="5">
          <tpl fld="1" item="5"/>
          <tpl fld="13" item="27"/>
          <tpl fld="22" item="4"/>
          <tpl fld="7" item="0"/>
          <tpl hier="51" item="4294967295"/>
        </tpls>
      </n>
      <n v="5895000" in="0" bc="00B4F0FF" fc="00008000">
        <tpls c="5">
          <tpl fld="1" item="5"/>
          <tpl fld="4" item="152"/>
          <tpl fld="22" item="4"/>
          <tpl fld="7" item="0"/>
          <tpl hier="51" item="4294967295"/>
        </tpls>
      </n>
      <n v="16035000" in="0" bc="00B4F0FF" fc="00008000">
        <tpls c="5">
          <tpl fld="1" item="5"/>
          <tpl fld="4" item="156"/>
          <tpl fld="22" item="4"/>
          <tpl fld="7" item="0"/>
          <tpl hier="51" item="4294967295"/>
        </tpls>
      </n>
      <n v="23274000" in="0" bc="00B4F0FF" fc="00008000">
        <tpls c="5">
          <tpl fld="1" item="5"/>
          <tpl fld="13" item="31"/>
          <tpl fld="22" item="4"/>
          <tpl fld="7" item="0"/>
          <tpl hier="51" item="4294967295"/>
        </tpls>
      </n>
      <n v="246344000" in="0" bc="00B4F0FF" fc="00008000">
        <tpls c="5">
          <tpl fld="1" item="5"/>
          <tpl fld="4" item="159"/>
          <tpl fld="22" item="4"/>
          <tpl fld="7" item="0"/>
          <tpl hier="51" item="4294967295"/>
        </tpls>
      </n>
      <n v="290011000" in="0" bc="00B4F0FF" fc="00008000">
        <tpls c="5">
          <tpl fld="1" item="4"/>
          <tpl fld="4" item="159"/>
          <tpl fld="22" item="4"/>
          <tpl fld="7" item="0"/>
          <tpl hier="51" item="4294967295"/>
        </tpls>
      </n>
      <n v="61814000" in="0" bc="00B4F0FF" fc="00008000">
        <tpls c="5">
          <tpl fld="1" item="4"/>
          <tpl fld="4" item="161"/>
          <tpl fld="22" item="4"/>
          <tpl fld="7" item="0"/>
          <tpl hier="51" item="4294967295"/>
        </tpls>
      </n>
      <n v="44592000" in="0" bc="00B4F0FF" fc="00008000">
        <tpls c="5">
          <tpl fld="1" item="5"/>
          <tpl fld="4" item="161"/>
          <tpl fld="22" item="4"/>
          <tpl fld="7" item="0"/>
          <tpl hier="51" item="4294967295"/>
        </tpls>
      </n>
      <n v="87000000" in="0" bc="00B4F0FF" fc="00008000">
        <tpls c="5">
          <tpl fld="1" item="5"/>
          <tpl fld="13" item="32"/>
          <tpl fld="22" item="4"/>
          <tpl fld="7" item="0"/>
          <tpl hier="51" item="4294967295"/>
        </tpls>
      </n>
      <n v="98807000" in="0" bc="00B4F0FF" fc="00008000">
        <tpls c="5">
          <tpl fld="1" item="5"/>
          <tpl fld="4" item="164"/>
          <tpl fld="22" item="4"/>
          <tpl fld="7" item="0"/>
          <tpl hier="51" item="4294967295"/>
        </tpls>
      </n>
      <n v="89427000" in="0" bc="00B4F0FF" fc="00008000">
        <tpls c="5">
          <tpl fld="1" item="4"/>
          <tpl fld="4" item="164"/>
          <tpl fld="22" item="4"/>
          <tpl fld="7" item="0"/>
          <tpl hier="51" item="4294967295"/>
        </tpls>
      </n>
      <n v="57949000" in="0" bc="00B4F0FF" fc="00008000">
        <tpls c="5">
          <tpl fld="1" item="5"/>
          <tpl fld="4" item="165"/>
          <tpl fld="22" item="4"/>
          <tpl fld="7" item="0"/>
          <tpl hier="51" item="4294967295"/>
        </tpls>
      </n>
      <n v="50671000" in="0" bc="00B4F0FF" fc="00008000">
        <tpls c="5">
          <tpl fld="1" item="4"/>
          <tpl fld="4" item="165"/>
          <tpl fld="22" item="4"/>
          <tpl fld="7" item="0"/>
          <tpl hier="51" item="4294967295"/>
        </tpls>
      </n>
      <n v="16008000" in="0" bc="00B4F0FF" fc="00008000">
        <tpls c="5">
          <tpl fld="1" item="4"/>
          <tpl fld="4" item="167"/>
          <tpl fld="22" item="4"/>
          <tpl fld="7" item="0"/>
          <tpl hier="51" item="4294967295"/>
        </tpls>
      </n>
      <n v="27758000" in="0" bc="00B4F0FF" fc="00008000">
        <tpls c="5">
          <tpl fld="1" item="5"/>
          <tpl fld="4" item="167"/>
          <tpl fld="22" item="4"/>
          <tpl fld="7" item="0"/>
          <tpl hier="51" item="4294967295"/>
        </tpls>
      </n>
      <n v="16924000" in="0" bc="00B4F0FF" fc="00008000">
        <tpls c="5">
          <tpl fld="1" item="5"/>
          <tpl fld="4" item="168"/>
          <tpl fld="22" item="4"/>
          <tpl fld="7" item="0"/>
          <tpl hier="51" item="4294967295"/>
        </tpls>
      </n>
      <n v="766877000" in="0" bc="00B4F0FF" fc="00008000">
        <tpls c="5">
          <tpl fld="1" item="4"/>
          <tpl fld="4" item="169"/>
          <tpl fld="22" item="4"/>
          <tpl fld="7" item="0"/>
          <tpl hier="51" item="4294967295"/>
        </tpls>
      </n>
      <n v="29435000" in="0" bc="00B4F0FF" fc="00008000">
        <tpls c="5">
          <tpl fld="1" item="4"/>
          <tpl fld="4" item="170"/>
          <tpl fld="22" item="4"/>
          <tpl fld="7" item="0"/>
          <tpl hier="51" item="4294967295"/>
        </tpls>
      </n>
      <n v="20679000" in="0" bc="00B4F0FF" fc="00008000">
        <tpls c="5">
          <tpl fld="1" item="5"/>
          <tpl fld="4" item="170"/>
          <tpl fld="22" item="4"/>
          <tpl fld="7" item="0"/>
          <tpl hier="51" item="4294967295"/>
        </tpls>
      </n>
      <n v="43274000" in="0" bc="00B4F0FF" fc="00008000">
        <tpls c="5">
          <tpl fld="1" item="5"/>
          <tpl fld="4" item="171"/>
          <tpl fld="22" item="4"/>
          <tpl fld="7" item="0"/>
          <tpl hier="51" item="4294967295"/>
        </tpls>
      </n>
      <n v="47063000" in="0" bc="00B4F0FF" fc="00008000">
        <tpls c="5">
          <tpl fld="1" item="4"/>
          <tpl fld="4" item="171"/>
          <tpl fld="22" item="4"/>
          <tpl fld="7" item="0"/>
          <tpl hier="51" item="4294967295"/>
        </tpls>
      </n>
      <n v="67402000" in="0" bc="00B4F0FF" fc="00008000">
        <tpls c="5">
          <tpl fld="1" item="5"/>
          <tpl fld="4" item="172"/>
          <tpl fld="22" item="4"/>
          <tpl fld="7" item="0"/>
          <tpl hier="51" item="4294967295"/>
        </tpls>
      </n>
      <n v="58749000" in="0" bc="00B4F0FF" fc="00008000">
        <tpls c="5">
          <tpl fld="1" item="4"/>
          <tpl fld="4" item="172"/>
          <tpl fld="22" item="4"/>
          <tpl fld="7" item="0"/>
          <tpl hier="51" item="4294967295"/>
        </tpls>
      </n>
      <n v="63119000" in="0" bc="00B4F0FF" fc="00008000">
        <tpls c="5">
          <tpl fld="1" item="5"/>
          <tpl fld="4" item="174"/>
          <tpl fld="22" item="4"/>
          <tpl fld="7" item="0"/>
          <tpl hier="51" item="4294967295"/>
        </tpls>
      </n>
      <n v="115578000" in="0" bc="00B4F0FF" fc="00008000">
        <tpls c="5">
          <tpl fld="1" item="4"/>
          <tpl fld="13" item="33"/>
          <tpl fld="22" item="4"/>
          <tpl fld="7" item="0"/>
          <tpl hier="51" item="4294967295"/>
        </tpls>
      </n>
      <n v="124251000" in="0" bc="00B4F0FF" fc="00008000">
        <tpls c="5">
          <tpl fld="1" item="5"/>
          <tpl fld="13" item="33"/>
          <tpl fld="22" item="4"/>
          <tpl fld="7" item="0"/>
          <tpl hier="51" item="4294967295"/>
        </tpls>
      </n>
      <n v="984177000" in="0" bc="00B4F0FF" fc="00008000">
        <tpls c="5">
          <tpl fld="1" item="4"/>
          <tpl fld="4" item="175"/>
          <tpl fld="22" item="4"/>
          <tpl fld="7" item="0"/>
          <tpl hier="51" item="4294967295"/>
        </tpls>
      </n>
      <n v="65656000" in="0" bc="00B4F0FF" fc="00008000">
        <tpls c="5">
          <tpl fld="1" item="4"/>
          <tpl fld="4" item="176"/>
          <tpl fld="22" item="4"/>
          <tpl fld="7" item="0"/>
          <tpl hier="51" item="4294967295"/>
        </tpls>
      </n>
      <n v="60891000" in="0" bc="00B4F0FF" fc="00008000">
        <tpls c="5">
          <tpl fld="1" item="5"/>
          <tpl fld="4" item="176"/>
          <tpl fld="22" item="4"/>
          <tpl fld="7" item="0"/>
          <tpl hier="51" item="4294967295"/>
        </tpls>
      </n>
      <n v="23961000" in="0" bc="00B4F0FF" fc="00008000">
        <tpls c="5">
          <tpl fld="1" item="5"/>
          <tpl fld="4" item="177"/>
          <tpl fld="22" item="4"/>
          <tpl fld="7" item="0"/>
          <tpl hier="51" item="4294967295"/>
        </tpls>
      </n>
      <n v="27090000" in="0" bc="00B4F0FF" fc="00008000">
        <tpls c="5">
          <tpl fld="1" item="4"/>
          <tpl fld="4" item="177"/>
          <tpl fld="22" item="4"/>
          <tpl fld="7" item="0"/>
          <tpl hier="51" item="4294967295"/>
        </tpls>
      </n>
      <n v="207973000" in="0" bc="00B4F0FF" fc="00008000">
        <tpls c="5">
          <tpl fld="1" item="4"/>
          <tpl fld="4" item="179"/>
          <tpl fld="22" item="4"/>
          <tpl fld="7" item="0"/>
          <tpl hier="51" item="4294967295"/>
        </tpls>
      </n>
      <n v="171745000" in="0" bc="00B4F0FF" fc="00008000">
        <tpls c="5">
          <tpl fld="1" item="5"/>
          <tpl fld="4" item="179"/>
          <tpl fld="22" item="4"/>
          <tpl fld="7" item="0"/>
          <tpl hier="51" item="4294967295"/>
        </tpls>
      </n>
      <n v="127982000" in="0" bc="00B4F0FF" fc="00008000">
        <tpls c="5">
          <tpl fld="1" item="4"/>
          <tpl fld="13" item="13"/>
          <tpl fld="22" item="4"/>
          <tpl fld="7" item="0"/>
          <tpl hier="51" item="4294967295"/>
        </tpls>
      </n>
      <n v="2552138161.29" in="0" bc="00B4F0FF" fc="00008000">
        <tpls c="5">
          <tpl fld="1" item="4"/>
          <tpl fld="6" item="21"/>
          <tpl fld="22" item="4"/>
          <tpl fld="7" item="0"/>
          <tpl hier="51" item="4294967295"/>
        </tpls>
      </n>
      <n v="1807962000" in="0" bc="00B4F0FF" fc="00008000">
        <tpls c="5">
          <tpl fld="1" item="4"/>
          <tpl fld="4" item="149"/>
          <tpl fld="22" item="4"/>
          <tpl fld="7" item="0"/>
          <tpl hier="51" item="4294967295"/>
        </tpls>
      </n>
      <n v="3161872450.2480001" in="0" bc="00B4F0FF" fc="00008000">
        <tpls c="5">
          <tpl fld="1" item="4"/>
          <tpl fld="6" item="9"/>
          <tpl fld="22" item="4"/>
          <tpl fld="7" item="0"/>
          <tpl hier="51" item="4294967295"/>
        </tpls>
      </n>
      <n v="17310000" in="0" bc="00B4F0FF" fc="00008000">
        <tpls c="5">
          <tpl fld="1" item="4"/>
          <tpl fld="4" item="156"/>
          <tpl fld="22" item="4"/>
          <tpl fld="7" item="0"/>
          <tpl hier="51" item="4294967295"/>
        </tpls>
      </n>
      <n v="19426999" in="0" bc="00B4F0FF" fc="00008000">
        <tpls c="5">
          <tpl fld="1" item="20"/>
          <tpl fld="2" item="0"/>
          <tpl fld="7" item="0"/>
          <tpl hier="51" item="4294967295"/>
          <tpl fld="10" item="2"/>
        </tpls>
      </n>
      <n v="0.17521002260451252" in="2" bc="00B4F0FF" fc="00008000">
        <tpls c="5">
          <tpl fld="1" item="9"/>
          <tpl hier="33" item="5"/>
          <tpl fld="2" item="0"/>
          <tpl fld="7" item="0"/>
          <tpl hier="51" item="4294967295"/>
        </tpls>
      </n>
      <n v="-6.2471856030634062E-3" in="1" bc="00B4F0FF" fc="00000080">
        <tpls c="5">
          <tpl fld="1" item="21"/>
          <tpl fld="2" item="1"/>
          <tpl fld="7" item="0"/>
          <tpl hier="51" item="4294967295"/>
          <tpl fld="10" item="2"/>
        </tpls>
      </n>
      <n v="0.16002577317765368" in="2" bc="00B4F0FF" fc="00008000">
        <tpls c="5">
          <tpl fld="1" item="8"/>
          <tpl hier="33" item="5"/>
          <tpl fld="2" item="0"/>
          <tpl fld="7" item="0"/>
          <tpl hier="51" item="4294967295"/>
        </tpls>
      </n>
      <n v="494290" in="0" bc="00B4F0FF" fc="00008000">
        <tpls c="5">
          <tpl fld="1" item="10"/>
          <tpl fld="2" item="1"/>
          <tpl fld="7" item="0"/>
          <tpl hier="51" item="4294967295"/>
          <tpl fld="10" item="2"/>
        </tpls>
      </n>
      <n v="0.200253682513784" in="2" bc="00B4F0FF" fc="00008000">
        <tpls c="5">
          <tpl fld="1" item="8"/>
          <tpl hier="33" item="1"/>
          <tpl fld="2" item="1"/>
          <tpl fld="7" item="0"/>
          <tpl hier="51" item="4294967295"/>
        </tpls>
      </n>
      <n v="834818069" in="0" bc="00B4F0FF" fc="00008000">
        <tpls c="5">
          <tpl fld="1" item="33"/>
          <tpl hier="33" item="1"/>
          <tpl fld="2" item="1"/>
          <tpl fld="7" item="0"/>
          <tpl hier="51" item="4294967295"/>
        </tpls>
      </n>
      <n v="0.4993544492929049" in="0" bc="00B4F0FF" fc="00008000">
        <tpls c="5">
          <tpl fld="1" item="7"/>
          <tpl hier="33" item="1"/>
          <tpl fld="2" item="1"/>
          <tpl fld="7" item="0"/>
          <tpl hier="51" item="4294967295"/>
        </tpls>
      </n>
      <n v="1.966626936829559" in="0" bc="00B4F0FF" fc="00008000">
        <tpls c="5">
          <tpl fld="1" item="7"/>
          <tpl fld="2" item="0"/>
          <tpl fld="7" item="0"/>
          <tpl hier="51" item="4294967295"/>
          <tpl fld="10" item="2"/>
        </tpls>
      </n>
      <n v="0.18028565384899001" in="2" bc="00B4F0FF" fc="00008000">
        <tpls c="5">
          <tpl fld="1" item="8"/>
          <tpl hier="33" item="5"/>
          <tpl fld="2" item="1"/>
          <tpl fld="7" item="0"/>
          <tpl hier="51" item="4294967295"/>
        </tpls>
      </n>
      <n v="0.59850018108609049" in="0" bc="00B4F0FF" fc="00008000">
        <tpls c="5">
          <tpl fld="1" item="7"/>
          <tpl hier="33" item="5"/>
          <tpl fld="2" item="0"/>
          <tpl fld="7" item="0"/>
          <tpl hier="51" item="4294967295"/>
        </tpls>
      </n>
      <n v="222000" in="0" bc="00B4F0FF" fc="00008000">
        <tpls c="5">
          <tpl fld="1" item="10"/>
          <tpl fld="2" item="0"/>
          <tpl fld="7" item="0"/>
          <tpl hier="51" item="4294967295"/>
          <tpl fld="10" item="2"/>
        </tpls>
      </n>
      <n v="0.24093534359223745" in="2" bc="00B4F0FF" fc="00008000">
        <tpls c="5">
          <tpl fld="1" item="9"/>
          <tpl hier="33" item="1"/>
          <tpl fld="2" item="0"/>
          <tpl fld="7" item="0"/>
          <tpl hier="51" item="4294967295"/>
        </tpls>
      </n>
      <n v="186896375" in="0" bc="00B4F0FF" fc="00008000">
        <tpls c="5">
          <tpl fld="1" item="42"/>
          <tpl hier="33" item="1"/>
          <tpl fld="2" item="1"/>
          <tpl fld="7" item="0"/>
          <tpl hier="51" item="4294967295"/>
        </tpls>
      </n>
      <n v="71758000" in="0" bc="00B4F0FF" fc="00008000">
        <tpls c="5">
          <tpl fld="1" item="14"/>
          <tpl hier="33" item="5"/>
          <tpl fld="2" item="0"/>
          <tpl fld="7" item="0"/>
          <tpl hier="51" item="4294967295"/>
        </tpls>
      </n>
      <n v="82480290" in="0" bc="00B4F0FF" fc="00008000">
        <tpls c="5">
          <tpl fld="1" item="14"/>
          <tpl hier="33" item="5"/>
          <tpl fld="2" item="1"/>
          <tpl fld="7" item="0"/>
          <tpl hier="51" item="4294967295"/>
        </tpls>
      </n>
      <n v="36760000" in="0" bc="00B4F0FF" fc="00008000">
        <tpls c="5">
          <tpl fld="1" item="23"/>
          <tpl hier="33" item="5"/>
          <tpl fld="2" item="0"/>
          <tpl fld="7" item="0"/>
          <tpl hier="51" item="4294967295"/>
        </tpls>
      </n>
      <n v="0" in="0" bc="00B4F0FF" fc="00404040">
        <tpls c="5">
          <tpl fld="1" item="36"/>
          <tpl hier="33" item="1"/>
          <tpl fld="2" item="1"/>
          <tpl fld="7" item="0"/>
          <tpl hier="51" item="4294967295"/>
        </tpls>
      </n>
      <n v="816802964" in="0" bc="00B4F0FF" fc="00008000">
        <tpls c="5">
          <tpl fld="1" item="33"/>
          <tpl hier="33" item="1"/>
          <tpl fld="2" item="0"/>
          <tpl fld="7" item="0"/>
          <tpl hier="51" item="4294967295"/>
        </tpls>
      </n>
      <n v="0" in="0" bc="00B4F0FF" fc="00404040">
        <tpls c="5">
          <tpl fld="1" item="4"/>
          <tpl fld="2" item="0"/>
          <tpl fld="7" item="0"/>
          <tpl hier="51" item="4294967295"/>
          <tpl fld="10" item="2"/>
        </tpls>
      </n>
      <n v="0.47734471835835285" in="0" bc="00B4F0FF" fc="00008000">
        <tpls c="5">
          <tpl fld="1" item="7"/>
          <tpl hier="33" item="1"/>
          <tpl fld="2" item="0"/>
          <tpl fld="7" item="0"/>
          <tpl hier="51" item="4294967295"/>
        </tpls>
      </n>
      <n v="94576397" in="0" bc="00B4F0FF" fc="00008000">
        <tpls c="5">
          <tpl fld="1" item="17"/>
          <tpl fld="2" item="1"/>
          <tpl fld="7" item="0"/>
          <tpl hier="51" item="4294967295"/>
          <tpl fld="10" item="2"/>
        </tpls>
      </n>
      <n v="0.57101999820161697" in="0" bc="00B4F0FF" fc="00008000">
        <tpls c="5">
          <tpl fld="1" item="7"/>
          <tpl hier="33" item="5"/>
          <tpl fld="2" item="1"/>
          <tpl fld="7" item="0"/>
          <tpl hier="51" item="4294967295"/>
        </tpls>
      </n>
      <n v="149000" in="0" bc="00B4F0FF" fc="00008000">
        <tpls c="5">
          <tpl fld="1" item="11"/>
          <tpl fld="2" item="0"/>
          <tpl fld="7" item="0"/>
          <tpl hier="51" item="4294967295"/>
          <tpl fld="10" item="2"/>
        </tpls>
      </n>
      <n v="816802964" in="0" bc="00B4F0FF" fc="00008000">
        <tpls c="5">
          <tpl fld="1" item="34"/>
          <tpl hier="33" item="1"/>
          <tpl fld="2" item="0"/>
          <tpl fld="7" item="0"/>
          <tpl hier="51" item="4294967295"/>
        </tpls>
      </n>
      <n v="20336300" in="0" bc="00B4F0FF" fc="00008000">
        <tpls c="5">
          <tpl fld="1" item="37"/>
          <tpl hier="33" item="1"/>
          <tpl fld="2" item="0"/>
          <tpl fld="7" item="0"/>
          <tpl hier="51" item="4294967295"/>
        </tpls>
      </n>
      <n v="5354575.5" in="0" bc="00B4F0FF" fc="00008000">
        <tpls c="5">
          <tpl fld="1" item="17"/>
          <tpl fld="2" item="0"/>
          <tpl fld="7" item="0"/>
          <tpl hier="51" item="4294967295"/>
          <tpl fld="10" item="2"/>
        </tpls>
      </n>
      <n v="8.2462908462724496E-3" in="1" bc="00B4F0FF" fc="00008000">
        <tpls c="5">
          <tpl fld="1" item="24"/>
          <tpl hier="33" item="5"/>
          <tpl fld="2" item="0"/>
          <tpl fld="7" item="0"/>
          <tpl hier="51" item="4294967295"/>
        </tpls>
      </n>
      <n v="1779000" in="0" bc="00B4F0FF" fc="00008000">
        <tpls c="5">
          <tpl fld="1" item="14"/>
          <tpl fld="2" item="0"/>
          <tpl fld="7" item="0"/>
          <tpl hier="51" item="4294967295"/>
          <tpl fld="10" item="2"/>
        </tpls>
      </n>
      <n v="1302000" in="0" bc="00B4F0FF" fc="00008000">
        <tpls c="5">
          <tpl fld="1" item="6"/>
          <tpl fld="2" item="0"/>
          <tpl fld="7" item="0"/>
          <tpl hier="51" item="4294967295"/>
          <tpl fld="10" item="2"/>
        </tpls>
      </n>
      <n v="0" in="0" fc="00404040">
        <tpls c="5">
          <tpl fld="9" item="14"/>
          <tpl hier="33" item="1"/>
          <tpl fld="2" item="1"/>
          <tpl fld="7" item="0"/>
          <tpl hier="51" item="4294967295"/>
        </tpls>
      </n>
      <n v="1369327" in="0" bc="00B4F0FF" fc="00008000">
        <tpls c="5">
          <tpl fld="1" item="19"/>
          <tpl hier="33" item="6"/>
          <tpl fld="2" item="1"/>
          <tpl fld="7" item="1"/>
          <tpl hier="51" item="4294967295"/>
        </tpls>
      </n>
      <n v="2757141434.8700004" in="0" bc="00B4F0FF" fc="00008000">
        <tpls c="5">
          <tpl fld="1" item="4"/>
          <tpl hier="33" item="6"/>
          <tpl fld="2" item="1"/>
          <tpl fld="7" item="1"/>
          <tpl hier="51" item="4294967295"/>
        </tpls>
      </n>
      <n v="0.14323054000031429" in="2" bc="00B4F0FF" fc="00008000">
        <tpls c="5">
          <tpl fld="1" item="9"/>
          <tpl hier="33" item="6"/>
          <tpl fld="2" item="1"/>
          <tpl fld="7" item="0"/>
          <tpl hier="51" item="4294967295"/>
        </tpls>
      </n>
      <n v="-0.11752260607465802" in="1" bc="00B4F0FF" fc="00000080">
        <tpls c="5">
          <tpl fld="1" item="21"/>
          <tpl fld="2" item="0"/>
          <tpl fld="7" item="0"/>
          <tpl hier="51" item="4294967295"/>
          <tpl fld="10" item="2"/>
        </tpls>
      </n>
      <n v="1.0875367398702063E-2" in="1" bc="00B4F0FF" fc="00008000">
        <tpls c="5">
          <tpl fld="1" item="24"/>
          <tpl hier="33" item="1"/>
          <tpl fld="2" item="1"/>
          <tpl fld="7" item="0"/>
          <tpl hier="51" item="4294967295"/>
        </tpls>
      </n>
      <n v="-19571532.283349298" in="0" fc="00000080">
        <tpls c="5">
          <tpl fld="15" item="0"/>
          <tpl hier="33" item="6"/>
          <tpl fld="2" item="1"/>
          <tpl fld="7" item="1"/>
          <tpl hier="51" item="4294967295"/>
        </tpls>
      </n>
      <n v="75222692.739999995" in="0" bc="00B4F0FF" fc="00008000">
        <tpls c="5">
          <tpl fld="1" item="13"/>
          <tpl hier="33" item="6"/>
          <tpl fld="2" item="1"/>
          <tpl fld="7" item="1"/>
          <tpl hier="51" item="4294967295"/>
        </tpls>
      </n>
      <n v="4711.3144309999998" in="3" bc="00B4F0FF" fc="00008000">
        <tpls c="6">
          <tpl fld="1" item="3"/>
          <tpl hier="33" item="6"/>
          <tpl fld="2" item="1"/>
          <tpl fld="23" item="0"/>
          <tpl fld="7" item="0"/>
          <tpl hier="51" item="4294967295"/>
        </tpls>
      </n>
      <n v="4073464165.6700001" in="0" bc="00B4F0FF" fc="00008000">
        <tpls c="5">
          <tpl fld="1" item="5"/>
          <tpl hier="33" item="6"/>
          <tpl fld="2" item="1"/>
          <tpl fld="7" item="0"/>
          <tpl hier="51" item="4294967295"/>
        </tpls>
      </n>
      <n v="4078511078.5299997" in="0" bc="00B4F0FF" fc="00008000">
        <tpls c="5">
          <tpl fld="1" item="5"/>
          <tpl hier="33" item="6"/>
          <tpl fld="22" item="4"/>
          <tpl fld="7" item="0"/>
          <tpl hier="51" item="4294967295"/>
        </tpls>
      </n>
      <n v="9227971235" in="0" bc="00B4F0FF" fc="00008000">
        <tpls c="5">
          <tpl fld="1" item="3"/>
          <tpl hier="33" item="5"/>
          <tpl fld="2" item="1"/>
          <tpl fld="7" item="0"/>
          <tpl hier="51" item="4294967295"/>
        </tpls>
      </n>
      <n v="0.137787569546403" in="2" bc="00B4F0FF" fc="00008000">
        <tpls c="5">
          <tpl fld="1" item="8"/>
          <tpl hier="33" item="6"/>
          <tpl fld="2" item="1"/>
          <tpl fld="7" item="0"/>
          <tpl hier="51" item="4294967295"/>
        </tpls>
      </n>
      <n v="2.9185116411799134E-2" bc="00B4F0FF" fc="00008000">
        <tpls c="5">
          <tpl fld="1" item="27"/>
          <tpl hier="33" item="6"/>
          <tpl fld="2" item="1"/>
          <tpl fld="7" item="0"/>
          <tpl hier="51" item="4294967295"/>
        </tpls>
      </n>
      <n v="311118" in="0" bc="00B4F0FF" fc="00008000">
        <tpls c="5">
          <tpl fld="1" item="11"/>
          <tpl fld="2" item="1"/>
          <tpl fld="7" item="0"/>
          <tpl hier="51" item="4294967295"/>
          <tpl fld="10" item="2"/>
        </tpls>
      </n>
      <n v="-45767371.892171234" in="0" fc="00000080">
        <tpls c="5">
          <tpl fld="9" item="2"/>
          <tpl hier="33" item="6"/>
          <tpl fld="2" item="1"/>
          <tpl fld="7" item="0"/>
          <tpl hier="51" item="4294967295"/>
        </tpls>
      </n>
      <n v="364631041" in="0" bc="00B4F0FF" fc="00008000">
        <tpls c="5">
          <tpl fld="1" item="20"/>
          <tpl hier="33" item="6"/>
          <tpl fld="2" item="1"/>
          <tpl fld="7" item="0"/>
          <tpl hier="51" item="4294967295"/>
        </tpls>
      </n>
      <n v="19571532.283349298" in="0" fc="00008000">
        <tpls c="5">
          <tpl fld="9" item="0"/>
          <tpl hier="33" item="6"/>
          <tpl fld="2" item="1"/>
          <tpl fld="7" item="1"/>
          <tpl hier="51" item="4294967295"/>
        </tpls>
      </n>
      <n v="6.1586022234875283E-2" in="1" bc="00B4F0FF" fc="00008000">
        <tpls c="5">
          <tpl fld="1" item="21"/>
          <tpl hier="33" item="6"/>
          <tpl fld="2" item="1"/>
          <tpl fld="7" item="0"/>
          <tpl hier="51" item="4294967295"/>
        </tpls>
      </n>
      <n v="2.8322984378091887E-3" bc="00B4F0FF" fc="00008000">
        <tpls c="5">
          <tpl fld="1" item="26"/>
          <tpl hier="33" item="6"/>
          <tpl fld="2" item="1"/>
          <tpl fld="7" item="0"/>
          <tpl hier="51" item="4294967295"/>
        </tpls>
      </n>
      <n v="20304" in="0" bc="00B4F0FF" fc="00008000">
        <tpls c="5">
          <tpl fld="1" item="25"/>
          <tpl fld="2" item="1"/>
          <tpl fld="7" item="0"/>
          <tpl hier="51" item="4294967295"/>
          <tpl fld="10" item="2"/>
        </tpls>
      </n>
      <n v="222714847" in="0" bc="00B4F0FF" fc="00008000">
        <tpls c="5">
          <tpl fld="1" item="20"/>
          <tpl hier="33" item="1"/>
          <tpl fld="2" item="0"/>
          <tpl fld="7" item="0"/>
          <tpl hier="51" item="4294967295"/>
        </tpls>
      </n>
      <n v="2757141434.8700004" in="0" bc="00B4F0FF" fc="00008000">
        <tpls c="5">
          <tpl fld="1" item="4"/>
          <tpl hier="33" item="6"/>
          <tpl fld="2" item="1"/>
          <tpl fld="7" item="0"/>
          <tpl hier="51" item="4294967295"/>
        </tpls>
      </n>
      <n v="2552138161.29" in="0" bc="00B4F0FF" fc="00008000">
        <tpls c="5">
          <tpl fld="1" item="4"/>
          <tpl hier="33" item="6"/>
          <tpl fld="22" item="4"/>
          <tpl fld="7" item="0"/>
          <tpl hier="51" item="4294967295"/>
        </tpls>
      </n>
      <n v="3930000" in="0" bc="00B4F0FF" fc="00008000">
        <tpls c="5">
          <tpl fld="1" item="0"/>
          <tpl hier="33" item="6"/>
          <tpl fld="2" item="0"/>
          <tpl fld="7" item="0"/>
          <tpl hier="51" item="4294967295"/>
        </tpls>
      </n>
      <n v="4078511078.5299997" in="0" bc="00B4F0FF" fc="00008000">
        <tpls c="5">
          <tpl fld="1" item="5"/>
          <tpl hier="33" item="6"/>
          <tpl fld="2" item="0"/>
          <tpl fld="7" item="0"/>
          <tpl hier="51" item="4294967295"/>
        </tpls>
      </n>
      <n v="31815000" in="0" bc="00B4F0FF" fc="00008000">
        <tpls c="5">
          <tpl fld="1" item="2"/>
          <tpl hier="33" item="6"/>
          <tpl fld="2" item="0"/>
          <tpl fld="7" item="0"/>
          <tpl hier="51" item="4294967295"/>
        </tpls>
      </n>
      <n v="8501000" in="0" bc="00B4F0FF" fc="00008000">
        <tpls c="5">
          <tpl fld="1" item="11"/>
          <tpl hier="33" item="6"/>
          <tpl fld="2" item="0"/>
          <tpl fld="7" item="0"/>
          <tpl hier="51" item="4294967295"/>
        </tpls>
      </n>
      <n v="5.1332275549952682E-3" in="1" bc="00B4F0FF" fc="00008000">
        <tpls c="5">
          <tpl fld="1" item="24"/>
          <tpl hier="33" item="6"/>
          <tpl fld="2" item="1"/>
          <tpl fld="7" item="0"/>
          <tpl hier="51" item="4294967295"/>
        </tpls>
      </n>
      <m in="0" bc="00B4F0FF" fc="00404040">
        <tpls c="4">
          <tpl fld="1" item="6"/>
          <tpl fld="6" item="0"/>
          <tpl fld="22" item="3"/>
          <tpl fld="7" item="0"/>
        </tpls>
      </m>
      <n v="1.0356861622053936E-2" bc="00B4F0FF" fc="00008000">
        <tpls c="5">
          <tpl fld="1" item="22"/>
          <tpl hier="33" item="6"/>
          <tpl fld="2" item="1"/>
          <tpl fld="7" item="0"/>
          <tpl hier="51" item="4294967295"/>
        </tpls>
      </n>
      <n v="-6.3295105178103484E-4" in="1" bc="00B4F0FF" fc="00000080">
        <tpls c="5">
          <tpl fld="1" item="24"/>
          <tpl fld="2" item="1"/>
          <tpl fld="7" item="0"/>
          <tpl hier="51" item="4294967295"/>
          <tpl fld="10" item="2"/>
        </tpls>
      </n>
      <n v="12275000" in="0" bc="00B4F0FF" fc="00008000">
        <tpls c="5">
          <tpl fld="1" item="1"/>
          <tpl hier="33" item="6"/>
          <tpl fld="2" item="0"/>
          <tpl fld="7" item="0"/>
          <tpl hier="51" item="4294967295"/>
        </tpls>
      </n>
      <n v="28606000" in="0" bc="00B4F0FF" fc="00008000">
        <tpls c="5">
          <tpl fld="1" item="18"/>
          <tpl hier="33" item="5"/>
          <tpl fld="2" item="0"/>
          <tpl fld="7" item="0"/>
          <tpl hier="51" item="4294967295"/>
        </tpls>
      </n>
      <n v="5849225704" in="0" bc="00B4F0FF" fc="00008000">
        <tpls c="5">
          <tpl fld="1" item="5"/>
          <tpl hier="33" item="5"/>
          <tpl fld="2" item="1"/>
          <tpl fld="7" item="0"/>
          <tpl hier="51" item="4294967295"/>
        </tpls>
      </n>
      <n v="6077000" in="0" bc="00B4F0FF" fc="00008000">
        <tpls c="5">
          <tpl fld="1" item="25"/>
          <tpl hier="33" item="6"/>
          <tpl fld="2" item="0"/>
          <tpl fld="7" item="0"/>
          <tpl hier="51" item="4294967295"/>
        </tpls>
      </n>
      <m in="2" bc="00B4F0FF" fc="00404040">
        <tpls c="5">
          <tpl fld="1" item="9"/>
          <tpl hier="33" item="7"/>
          <tpl fld="2" item="0"/>
          <tpl fld="7" item="0"/>
          <tpl hier="51" item="4294967295"/>
        </tpls>
      </m>
      <n v="0" in="0" bc="00B4F0FF" fc="00404040">
        <tpls c="5">
          <tpl fld="1" item="16"/>
          <tpl fld="2" item="0"/>
          <tpl fld="7" item="0"/>
          <tpl hier="51" item="4294967295"/>
          <tpl fld="10" item="2"/>
        </tpls>
      </n>
      <n v="2903000" in="0" bc="00B4F0FF" fc="00008000">
        <tpls c="4">
          <tpl fld="1" item="6"/>
          <tpl hier="33" item="1"/>
          <tpl fld="22" item="4"/>
          <tpl fld="7" item="0"/>
        </tpls>
      </n>
      <n v="135983723" in="0" bc="00B4F0FF" fc="00008000">
        <tpls c="5">
          <tpl fld="1" item="12"/>
          <tpl hier="33" item="5"/>
          <tpl fld="2" item="1"/>
          <tpl fld="7" item="0"/>
          <tpl hier="51" item="4294967295"/>
        </tpls>
      </n>
      <m in="0" bc="00B4F0FF" fc="00404040">
        <tpls c="4">
          <tpl fld="1" item="6"/>
          <tpl fld="6" item="18"/>
          <tpl fld="22" item="4"/>
          <tpl fld="7" item="0"/>
        </tpls>
      </m>
      <n v="40399000" in="0" bc="00B4F0FF" fc="00008000">
        <tpls c="4">
          <tpl fld="1" item="6"/>
          <tpl fld="8" item="2"/>
          <tpl fld="22" item="4"/>
          <tpl fld="7" item="0"/>
        </tpls>
      </n>
      <n v="7394000" in="0" bc="00B4F0FF" fc="00008000">
        <tpls c="4">
          <tpl fld="1" item="6"/>
          <tpl fld="6" item="3"/>
          <tpl fld="22" item="4"/>
          <tpl fld="7" item="0"/>
        </tpls>
      </n>
      <n v="0" in="0" fc="00404040">
        <tpls c="5">
          <tpl fld="9" item="10"/>
          <tpl hier="33" item="1"/>
          <tpl fld="2" item="1"/>
          <tpl fld="7" item="0"/>
          <tpl hier="51" item="4294967295"/>
        </tpls>
      </n>
      <m in="0" bc="00B4F0FF" fc="00404040">
        <tpls c="4">
          <tpl fld="1" item="6"/>
          <tpl fld="6" item="18"/>
          <tpl fld="22" item="3"/>
          <tpl fld="7" item="0"/>
        </tpls>
      </m>
      <n v="201986891" in="0" bc="00B4F0FF" fc="00008000">
        <tpls c="5">
          <tpl fld="1" item="29"/>
          <tpl hier="33" item="1"/>
          <tpl fld="2" item="0"/>
          <tpl fld="7" item="0"/>
          <tpl hier="51" item="4294967295"/>
        </tpls>
      </n>
      <m in="0" bc="00B4F0FF" fc="00404040">
        <tpls c="4">
          <tpl fld="1" item="6"/>
          <tpl fld="6" item="4"/>
          <tpl fld="22" item="3"/>
          <tpl fld="7" item="0"/>
        </tpls>
      </m>
      <n v="41557441.350000001" in="0" bc="00B4F0FF" fc="00008000">
        <tpls c="4">
          <tpl fld="1" item="6"/>
          <tpl fld="5" item="0"/>
          <tpl fld="22" item="3"/>
          <tpl fld="7" item="0"/>
        </tpls>
      </n>
      <n v="21540460" in="0" bc="00B4F0FF" fc="00008000">
        <tpls c="4">
          <tpl fld="1" item="6"/>
          <tpl fld="8" item="2"/>
          <tpl fld="22" item="3"/>
          <tpl fld="7" item="0"/>
        </tpls>
      </n>
      <m in="0" bc="00B4F0FF" fc="00404040">
        <tpls c="4">
          <tpl fld="1" item="6"/>
          <tpl fld="5" item="4"/>
          <tpl fld="22" item="3"/>
          <tpl fld="7" item="0"/>
        </tpls>
      </m>
      <n v="0.20716342154586415" in="2" bc="00B4F0FF" fc="00008000">
        <tpls c="5">
          <tpl fld="1" item="15"/>
          <tpl fld="2" item="1"/>
          <tpl fld="7" item="0"/>
          <tpl hier="51" item="4294967295"/>
          <tpl fld="10" item="2"/>
        </tpls>
      </n>
      <n v="201986891" in="0" bc="00B4F0FF" fc="00008000">
        <tpls c="5">
          <tpl fld="1" item="42"/>
          <tpl hier="33" item="1"/>
          <tpl fld="2" item="0"/>
          <tpl fld="7" item="0"/>
          <tpl hier="51" item="4294967295"/>
        </tpls>
      </n>
      <n v="0" in="0" bc="00B4F0FF" fc="00404040">
        <tpls c="5">
          <tpl fld="1" item="43"/>
          <tpl hier="33" item="1"/>
          <tpl fld="2" item="0"/>
          <tpl fld="7" item="0"/>
          <tpl hier="51" item="4294967295"/>
        </tpls>
      </n>
      <n v="316330829.07999998" in="0" bc="00B4F0FF" fc="00008000">
        <tpls c="4">
          <tpl fld="1" item="6"/>
          <tpl fld="5" item="1"/>
          <tpl fld="22" item="3"/>
          <tpl fld="7" item="0"/>
        </tpls>
      </n>
      <n v="0.21851161536712824" in="2" bc="00B4F0FF" fc="00008000">
        <tpls c="5">
          <tpl fld="1" item="15"/>
          <tpl hier="33" item="1"/>
          <tpl fld="2" item="0"/>
          <tpl fld="7" item="0"/>
          <tpl hier="51" item="4294967295"/>
        </tpls>
      </n>
      <n v="0.21015178614941696" in="2" bc="00B4F0FF" fc="00008000">
        <tpls c="5">
          <tpl fld="1" item="9"/>
          <tpl hier="33" item="1"/>
          <tpl fld="2" item="1"/>
          <tpl fld="7" item="0"/>
          <tpl hier="51" item="4294967295"/>
        </tpls>
      </n>
      <n v="0.18028565384899001" in="2" bc="00B4F0FF" fc="00008000">
        <tpls c="5">
          <tpl fld="1" item="15"/>
          <tpl hier="33" item="5"/>
          <tpl fld="2" item="1"/>
          <tpl fld="7" item="0"/>
          <tpl hier="51" item="4294967295"/>
        </tpls>
      </n>
      <n v="0.79788795636316956" in="0" bc="00B4F0FF" fc="00008000">
        <tpls c="5">
          <tpl fld="1" item="7"/>
          <tpl hier="33" item="6"/>
          <tpl fld="2" item="1"/>
          <tpl fld="7" item="0"/>
          <tpl hier="51" item="4294967295"/>
        </tpls>
      </n>
      <n v="39053691.329999991" in="0" bc="00B4F0FF" fc="00008000">
        <tpls c="4">
          <tpl fld="1" item="6"/>
          <tpl fld="4" item="182"/>
          <tpl fld="22" item="3"/>
          <tpl fld="7" item="0"/>
        </tpls>
      </n>
      <m in="0" bc="00B4F0FF" fc="00404040">
        <tpls c="5">
          <tpl fld="1" item="5"/>
          <tpl hier="33" item="7"/>
          <tpl fld="2" item="0"/>
          <tpl fld="7" item="0"/>
          <tpl hier="51" item="4294967295"/>
        </tpls>
      </m>
      <n v="49023436" in="0" bc="00B4F0FF" fc="00008000">
        <tpls c="5">
          <tpl fld="1" item="23"/>
          <tpl hier="33" item="5"/>
          <tpl fld="2" item="1"/>
          <tpl fld="7" item="0"/>
          <tpl hier="51" item="4294967295"/>
        </tpls>
      </n>
      <n v="714000" in="0" bc="00B4F0FF" fc="00008000">
        <tpls c="5">
          <tpl fld="1" item="0"/>
          <tpl fld="2" item="0"/>
          <tpl fld="7" item="0"/>
          <tpl hier="51" item="4294967295"/>
          <tpl fld="10" item="2"/>
        </tpls>
      </n>
      <m in="0" bc="00B4F0FF" fc="00404040">
        <tpls c="4">
          <tpl fld="1" item="6"/>
          <tpl fld="5" item="5"/>
          <tpl fld="22" item="4"/>
          <tpl fld="7" item="0"/>
        </tpls>
      </m>
      <n v="109394000" in="0" bc="00B4F0FF" fc="00008000">
        <tpls c="5">
          <tpl fld="1" item="12"/>
          <tpl hier="33" item="5"/>
          <tpl fld="2" item="0"/>
          <tpl fld="7" item="0"/>
          <tpl hier="51" item="4294967295"/>
        </tpls>
      </n>
      <n v="0.20716342154586415" in="2" bc="00B4F0FF" fc="00008000">
        <tpls c="5">
          <tpl fld="1" item="8"/>
          <tpl fld="2" item="1"/>
          <tpl fld="7" item="0"/>
          <tpl hier="51" item="4294967295"/>
          <tpl fld="10" item="2"/>
        </tpls>
      </n>
      <n v="5306000" in="0" bc="00B4F0FF" fc="00008000">
        <tpls c="5">
          <tpl fld="1" item="0"/>
          <tpl hier="33" item="5"/>
          <tpl fld="2" item="0"/>
          <tpl fld="7" item="0"/>
          <tpl hier="51" item="4294967295"/>
        </tpls>
      </n>
      <n v="32000" in="0" bc="00B4F0FF" fc="00008000">
        <tpls c="5">
          <tpl fld="1" item="13"/>
          <tpl fld="2" item="0"/>
          <tpl fld="7" item="0"/>
          <tpl hier="51" item="4294967295"/>
          <tpl fld="10" item="2"/>
        </tpls>
      </n>
      <n v="22634633.850000001" in="0" bc="00B4F0FF" fc="00008000">
        <tpls c="4">
          <tpl fld="1" item="6"/>
          <tpl fld="6" item="11"/>
          <tpl fld="22" item="4"/>
          <tpl fld="7" item="0"/>
        </tpls>
      </n>
      <n v="145410923" in="0" bc="00B4F0FF" fc="00008000">
        <tpls c="4">
          <tpl fld="1" item="6"/>
          <tpl hier="33" item="2"/>
          <tpl fld="2" item="1"/>
          <tpl fld="7" item="0"/>
        </tpls>
      </n>
      <m in="0" bc="00B4F0FF" fc="00404040">
        <tpls c="5">
          <tpl fld="1" item="11"/>
          <tpl hier="33" item="7"/>
          <tpl fld="2" item="0"/>
          <tpl fld="7" item="0"/>
          <tpl hier="51" item="4294967295"/>
        </tpls>
      </m>
      <n v="6564000" in="0" bc="00B4F0FF" fc="00008000">
        <tpls c="4">
          <tpl fld="1" item="6"/>
          <tpl fld="5" item="3"/>
          <tpl fld="22" item="4"/>
          <tpl fld="7" item="0"/>
        </tpls>
      </n>
      <n v="81264600" in="0" bc="00B4F0FF" fc="00008000">
        <tpls c="4">
          <tpl fld="1" item="6"/>
          <tpl fld="5" item="0"/>
          <tpl fld="22" item="4"/>
          <tpl fld="7" item="0"/>
        </tpls>
      </n>
      <m in="0" bc="00B4F0FF" fc="00404040">
        <tpls c="4">
          <tpl fld="1" item="6"/>
          <tpl fld="6" item="7"/>
          <tpl fld="22" item="4"/>
          <tpl fld="7" item="0"/>
        </tpls>
      </m>
      <n v="30770254.73" in="0" bc="00B4F0FF" fc="00008000">
        <tpls c="5">
          <tpl fld="1" item="13"/>
          <tpl hier="33" item="6"/>
          <tpl fld="2" item="0"/>
          <tpl fld="7" item="0"/>
          <tpl hier="51" item="4294967295"/>
        </tpls>
      </n>
      <n v="30962000" in="0" bc="00B4F0FF" fc="00008000">
        <tpls c="5">
          <tpl fld="1" item="6"/>
          <tpl hier="33" item="6"/>
          <tpl fld="2" item="0"/>
          <tpl fld="7" item="0"/>
          <tpl hier="51" item="4294967295"/>
        </tpls>
      </n>
      <m in="1" bc="00B4F0FF" fc="00404040">
        <tpls c="5">
          <tpl fld="1" item="21"/>
          <tpl hier="33" item="7"/>
          <tpl fld="2" item="0"/>
          <tpl fld="7" item="0"/>
          <tpl hier="51" item="4294967295"/>
        </tpls>
      </m>
      <n v="2552138161.29" in="0" bc="00B4F0FF" fc="00008000">
        <tpls c="5">
          <tpl fld="1" item="4"/>
          <tpl hier="33" item="6"/>
          <tpl fld="2" item="0"/>
          <tpl fld="7" item="0"/>
          <tpl hier="51" item="4294967295"/>
        </tpls>
      </n>
      <n v="3.6281118830054782" in="2" bc="00B4F0FF" fc="00008000">
        <tpls c="5">
          <tpl fld="1" item="8"/>
          <tpl fld="2" item="0"/>
          <tpl fld="7" item="0"/>
          <tpl hier="51" item="4294967295"/>
          <tpl fld="10" item="2"/>
        </tpls>
      </n>
      <n v="6101755880" in="0" bc="00B4F0FF" fc="00008000">
        <tpls c="5">
          <tpl fld="1" item="16"/>
          <tpl hier="33" item="5"/>
          <tpl fld="2" item="1"/>
          <tpl fld="7" item="0"/>
          <tpl hier="51" item="4294967295"/>
        </tpls>
      </n>
      <m in="0" bc="00B4F0FF" fc="00404040">
        <tpls c="4">
          <tpl fld="1" item="6"/>
          <tpl fld="6" item="14"/>
          <tpl fld="22" item="3"/>
          <tpl fld="7" item="0"/>
        </tpls>
      </m>
      <m in="0" bc="00B4F0FF" fc="00404040">
        <tpls c="4">
          <tpl fld="1" item="6"/>
          <tpl fld="5" item="5"/>
          <tpl fld="22" item="3"/>
          <tpl fld="7" item="0"/>
        </tpls>
      </m>
      <m in="0" bc="00B4F0FF" fc="00404040">
        <tpls c="4">
          <tpl fld="1" item="6"/>
          <tpl fld="6" item="22"/>
          <tpl fld="22" item="3"/>
          <tpl fld="7" item="0"/>
        </tpls>
      </m>
      <n v="3.6281118830054782" in="2" bc="00B4F0FF" fc="00008000">
        <tpls c="5">
          <tpl fld="1" item="15"/>
          <tpl fld="2" item="0"/>
          <tpl fld="7" item="0"/>
          <tpl hier="51" item="4294967295"/>
          <tpl fld="10" item="2"/>
        </tpls>
      </n>
      <n v="0.21851161536712824" in="2" bc="00B4F0FF" fc="00008000">
        <tpls c="5">
          <tpl fld="1" item="8"/>
          <tpl hier="33" item="1"/>
          <tpl fld="2" item="0"/>
          <tpl fld="7" item="0"/>
          <tpl hier="51" item="4294967295"/>
        </tpls>
      </n>
      <n v="99762866" in="0" bc="00B4F0FF" fc="00008000">
        <tpls c="4">
          <tpl fld="1" item="6"/>
          <tpl fld="6" item="20"/>
          <tpl fld="22" item="3"/>
          <tpl fld="7" item="0"/>
        </tpls>
      </n>
      <m in="0" bc="00B4F0FF" fc="00404040">
        <tpls c="5">
          <tpl fld="1" item="13"/>
          <tpl hier="33" item="7"/>
          <tpl fld="2" item="0"/>
          <tpl fld="7" item="0"/>
          <tpl hier="51" item="4294967295"/>
        </tpls>
      </m>
      <m in="0" bc="00B4F0FF" fc="00404040">
        <tpls c="4">
          <tpl fld="1" item="6"/>
          <tpl hier="26" item="3"/>
          <tpl fld="2" item="1"/>
          <tpl fld="7" item="0"/>
        </tpls>
      </m>
      <n v="0" in="0" fc="00404040">
        <tpls c="5">
          <tpl fld="9" item="9"/>
          <tpl hier="33" item="1"/>
          <tpl fld="2" item="0"/>
          <tpl fld="7" item="0"/>
          <tpl hier="51" item="4294967295"/>
        </tpls>
      </n>
      <n v="23162621" in="0" bc="00B4F0FF" fc="00008000">
        <tpls c="5">
          <tpl fld="1" item="18"/>
          <tpl hier="33" item="6"/>
          <tpl fld="2" item="1"/>
          <tpl fld="7" item="0"/>
          <tpl hier="51" item="4294967295"/>
        </tpls>
      </n>
      <n v="44835759" in="0" bc="00B4F0FF" fc="00008000">
        <tpls c="5">
          <tpl fld="1" item="2"/>
          <tpl hier="33" item="6"/>
          <tpl fld="2" item="1"/>
          <tpl fld="7" item="0"/>
          <tpl hier="51" item="4294967295"/>
        </tpls>
      </n>
      <n v="17957000" in="0" bc="00B4F0FF" fc="00008000">
        <tpls c="5">
          <tpl fld="1" item="11"/>
          <tpl hier="33" item="5"/>
          <tpl fld="2" item="0"/>
          <tpl fld="7" item="0"/>
          <tpl hier="51" item="4294967295"/>
        </tpls>
      </n>
      <m in="0" bc="00B4F0FF" fc="00404040">
        <tpls c="4">
          <tpl fld="1" item="6"/>
          <tpl fld="6" item="1"/>
          <tpl fld="22" item="4"/>
          <tpl fld="7" item="0"/>
        </tpls>
      </m>
      <n v="1208431" in="0" bc="00B4F0FF" fc="00008000">
        <tpls c="4">
          <tpl fld="1" item="6"/>
          <tpl fld="5" item="2"/>
          <tpl fld="22" item="3"/>
          <tpl fld="7" item="0"/>
        </tpls>
      </n>
      <n v="-0.11595611968787643" in="1" bc="00B4F0FF" fc="00000080">
        <tpls c="5">
          <tpl fld="1" item="24"/>
          <tpl fld="2" item="0"/>
          <tpl fld="7" item="0"/>
          <tpl hier="51" item="4294967295"/>
          <tpl fld="10" item="2"/>
        </tpls>
      </n>
      <n v="1230382" in="0" bc="00B4F0FF" fc="00008000">
        <tpls c="5">
          <tpl fld="1" item="0"/>
          <tpl fld="2" item="1"/>
          <tpl fld="7" item="0"/>
          <tpl hier="51" item="4294967295"/>
          <tpl fld="10" item="2"/>
        </tpls>
      </n>
      <n v="196134256" in="0" bc="00B4F0FF" fc="00008000">
        <tpls c="5">
          <tpl fld="1" item="20"/>
          <tpl hier="33" item="1"/>
          <tpl fld="2" item="1"/>
          <tpl fld="7" item="0"/>
          <tpl hier="51" item="4294967295"/>
        </tpls>
      </n>
      <n v="7.1075952789368749E-2" in="1" bc="00B4F0FF" fc="00008000">
        <tpls c="5">
          <tpl fld="1" item="21"/>
          <tpl hier="33" item="1"/>
          <tpl fld="2" item="0"/>
          <tpl fld="7" item="0"/>
          <tpl hier="51" item="4294967295"/>
        </tpls>
      </n>
      <m in="0" bc="00B4F0FF" fc="00404040">
        <tpls c="4">
          <tpl fld="1" item="6"/>
          <tpl fld="6" item="17"/>
          <tpl fld="22" item="3"/>
          <tpl fld="7" item="0"/>
        </tpls>
      </m>
      <n v="3.6281118830054782" in="2" bc="00B4F0FF" fc="00008000">
        <tpls c="5">
          <tpl fld="1" item="9"/>
          <tpl fld="2" item="0"/>
          <tpl fld="7" item="0"/>
          <tpl hier="51" item="4294967295"/>
          <tpl fld="10" item="2"/>
        </tpls>
      </n>
      <n v="14294891" in="0" bc="00B4F0FF" fc="00008000">
        <tpls c="4">
          <tpl fld="1" item="6"/>
          <tpl fld="6" item="10"/>
          <tpl fld="22" item="3"/>
          <tpl fld="7" item="0"/>
        </tpls>
      </n>
      <n v="36310399" in="0" bc="00B4F0FF" fc="00008000">
        <tpls c="5">
          <tpl fld="1" item="18"/>
          <tpl hier="33" item="5"/>
          <tpl fld="2" item="1"/>
          <tpl fld="7" item="0"/>
          <tpl hier="51" item="4294967295"/>
        </tpls>
      </n>
      <n v="5509836000" in="0" bc="00B4F0FF" fc="00008000">
        <tpls c="5">
          <tpl fld="1" item="4"/>
          <tpl hier="33" item="5"/>
          <tpl fld="2" item="0"/>
          <tpl fld="7" item="0"/>
          <tpl hier="51" item="4294967295"/>
        </tpls>
      </n>
      <n v="852529321" in="0" bc="00B4F0FF" fc="00008000">
        <tpls c="5">
          <tpl fld="1" item="20"/>
          <tpl hier="33" item="5"/>
          <tpl fld="2" item="1"/>
          <tpl fld="7" item="0"/>
          <tpl hier="51" item="4294967295"/>
        </tpls>
      </n>
      <n v="0" in="0" bc="00B4F0FF" fc="00404040">
        <tpls c="5">
          <tpl fld="1" item="45"/>
          <tpl hier="33" item="1"/>
          <tpl fld="2" item="1"/>
          <tpl fld="7" item="0"/>
          <tpl hier="51" item="4294967295"/>
        </tpls>
      </n>
      <m in="0" bc="00B4F0FF" fc="00404040">
        <tpls c="5">
          <tpl fld="1" item="25"/>
          <tpl hier="33" item="7"/>
          <tpl fld="2" item="0"/>
          <tpl fld="7" item="0"/>
          <tpl hier="51" item="4294967295"/>
        </tpls>
      </m>
      <m in="0" bc="00B4F0FF" fc="00404040">
        <tpls c="5">
          <tpl fld="1" item="23"/>
          <tpl hier="33" item="7"/>
          <tpl fld="2" item="0"/>
          <tpl fld="7" item="0"/>
          <tpl hier="51" item="4294967295"/>
        </tpls>
      </m>
      <n v="7704758000" in="0" bc="00B4F0FF" fc="00008000">
        <tpls c="5">
          <tpl fld="1" item="3"/>
          <tpl hier="33" item="5"/>
          <tpl fld="2" item="0"/>
          <tpl fld="7" item="0"/>
          <tpl hier="51" item="4294967295"/>
        </tpls>
      </n>
      <n v="0.200253682513784" in="2" bc="00B4F0FF" fc="00008000">
        <tpls c="5">
          <tpl fld="1" item="15"/>
          <tpl hier="33" item="1"/>
          <tpl fld="2" item="1"/>
          <tpl fld="7" item="0"/>
          <tpl hier="51" item="4294967295"/>
        </tpls>
      </n>
      <n v="17038000" in="0" bc="00B4F0FF" fc="00008000">
        <tpls c="4">
          <tpl fld="1" item="6"/>
          <tpl fld="6" item="6"/>
          <tpl fld="22" item="4"/>
          <tpl fld="7" item="0"/>
        </tpls>
      </n>
      <n v="18558705" in="0" bc="00B4F0FF" fc="00008000">
        <tpls c="5">
          <tpl fld="1" item="11"/>
          <tpl hier="33" item="5"/>
          <tpl fld="2" item="1"/>
          <tpl fld="7" item="0"/>
          <tpl hier="51" item="4294967295"/>
        </tpls>
      </n>
      <m in="0" bc="00B4F0FF" fc="00404040">
        <tpls c="5">
          <tpl fld="1" item="12"/>
          <tpl hier="33" item="7"/>
          <tpl fld="2" item="0"/>
          <tpl fld="7" item="0"/>
          <tpl hier="51" item="4294967295"/>
        </tpls>
      </m>
      <n v="35911347.469999999" in="0" bc="00B4F0FF" fc="00008000">
        <tpls c="5">
          <tpl fld="1" item="13"/>
          <tpl hier="33" item="6"/>
          <tpl fld="2" item="1"/>
          <tpl fld="7" item="0"/>
          <tpl hier="51" item="4294967295"/>
        </tpls>
      </n>
      <m in="0" bc="00B4F0FF" fc="00404040">
        <tpls c="5">
          <tpl fld="1" item="14"/>
          <tpl hier="33" item="7"/>
          <tpl fld="2" item="0"/>
          <tpl fld="7" item="0"/>
          <tpl hier="51" item="4294967295"/>
        </tpls>
      </m>
      <m in="0" bc="00B4F0FF" fc="00404040">
        <tpls c="5">
          <tpl fld="1" item="18"/>
          <tpl hier="33" item="7"/>
          <tpl fld="2" item="0"/>
          <tpl fld="7" item="0"/>
          <tpl hier="51" item="4294967295"/>
        </tpls>
      </m>
      <n v="1232200" in="0" bc="00B4F0FF" fc="00008000">
        <tpls c="4">
          <tpl fld="1" item="6"/>
          <tpl fld="6" item="5"/>
          <tpl fld="22" item="4"/>
          <tpl fld="7" item="0"/>
        </tpls>
      </n>
      <n v="2242738003" in="0" bc="00B4F0FF" fc="00008000">
        <tpls c="5">
          <tpl fld="1" item="33"/>
          <tpl hier="33" item="6"/>
          <tpl fld="2" item="1"/>
          <tpl fld="7" item="0"/>
          <tpl hier="51" item="4294967295"/>
        </tpls>
      </n>
      <n v="0.14823379105349049" in="2" bc="00B4F0FF" fc="00008000">
        <tpls c="5">
          <tpl fld="1" item="9"/>
          <tpl hier="33" item="6"/>
          <tpl fld="2" item="0"/>
          <tpl fld="7" item="0"/>
          <tpl hier="51" item="4294967295"/>
        </tpls>
      </n>
      <m in="0" bc="00B4F0FF" fc="00404040">
        <tpls c="5">
          <tpl fld="1" item="10"/>
          <tpl hier="33" item="7"/>
          <tpl fld="2" item="0"/>
          <tpl fld="7" item="0"/>
          <tpl hier="51" item="4294967295"/>
        </tpls>
      </m>
      <m in="0" bc="00B4F0FF" fc="00404040">
        <tpls c="4">
          <tpl fld="1" item="6"/>
          <tpl fld="6" item="2"/>
          <tpl fld="22" item="4"/>
          <tpl fld="7" item="0"/>
        </tpls>
      </m>
      <n v="0" in="0" bc="00B4F0FF" fc="00404040">
        <tpls c="5">
          <tpl fld="1" item="36"/>
          <tpl hier="33" item="1"/>
          <tpl fld="2" item="0"/>
          <tpl fld="7" item="0"/>
          <tpl hier="51" item="4294967295"/>
        </tpls>
      </n>
      <n v="219779" in="0" bc="00B4F0FF" fc="00008000">
        <tpls c="5">
          <tpl fld="1" item="13"/>
          <tpl fld="2" item="1"/>
          <tpl fld="7" item="0"/>
          <tpl hier="51" item="4294967295"/>
          <tpl fld="10" item="2"/>
        </tpls>
      </n>
      <m in="2" bc="00B4F0FF" fc="00404040">
        <tpls c="5">
          <tpl fld="1" item="8"/>
          <tpl hier="33" item="7"/>
          <tpl fld="2" item="0"/>
          <tpl fld="7" item="0"/>
          <tpl hier="51" item="4294967295"/>
        </tpls>
      </m>
      <n v="101722028" in="0" bc="00B4F0FF" fc="00008000">
        <tpls c="4">
          <tpl fld="1" item="6"/>
          <tpl fld="6" item="16"/>
          <tpl fld="22" item="3"/>
          <tpl fld="7" item="0"/>
        </tpls>
      </n>
      <n v="0" in="0" bc="00B4F0FF" fc="00404040">
        <tpls c="5">
          <tpl fld="1" item="25"/>
          <tpl fld="2" item="0"/>
          <tpl fld="7" item="0"/>
          <tpl hier="51" item="4294967295"/>
          <tpl fld="10" item="2"/>
        </tpls>
      </n>
      <n v="0.12776496603120568" in="1" bc="00B4F0FF" fc="00008000">
        <tpls c="5">
          <tpl fld="1" item="21"/>
          <tpl hier="33" item="1"/>
          <tpl fld="2" item="1"/>
          <tpl fld="7" item="0"/>
          <tpl hier="51" item="4294967295"/>
        </tpls>
      </n>
      <n v="734525910" in="0" bc="00B4F0FF" fc="00008000">
        <tpls c="5">
          <tpl fld="1" item="18"/>
          <tpl hier="33" item="8"/>
          <tpl fld="2" item="0"/>
          <tpl fld="7" item="0"/>
          <tpl hier="51" item="4294967295"/>
        </tpls>
      </n>
      <n v="0.10667997569532818" in="1" bc="00B4F0FF" fc="00008000">
        <tpls c="5">
          <tpl fld="1" item="21"/>
          <tpl hier="33" item="5"/>
          <tpl fld="2" item="1"/>
          <tpl fld="7" item="0"/>
          <tpl hier="51" item="4294967295"/>
        </tpls>
      </n>
      <n v="9767033.8338570017" in="0" bc="00B4F0FF" fc="00008000">
        <tpls c="5">
          <tpl fld="1" item="25"/>
          <tpl hier="33" item="6"/>
          <tpl fld="2" item="1"/>
          <tpl fld="7" item="0"/>
          <tpl hier="51" item="4294967295"/>
        </tpls>
      </n>
      <n v="2545763222" in="0" bc="00B4F0FF" fc="00008000">
        <tpls c="5">
          <tpl fld="1" item="17"/>
          <tpl hier="33" item="6"/>
          <tpl fld="2" item="1"/>
          <tpl fld="7" item="0"/>
          <tpl hier="51" item="4294967295"/>
        </tpls>
      </n>
      <m in="0" bc="00B4F0FF" fc="00404040">
        <tpls c="4">
          <tpl fld="1" item="6"/>
          <tpl fld="6" item="19"/>
          <tpl fld="22" item="3"/>
          <tpl fld="7" item="0"/>
        </tpls>
      </m>
      <n v="50742796.048540317" in="0" fc="00008000">
        <tpls c="5">
          <tpl fld="9" item="1"/>
          <tpl hier="33" item="6"/>
          <tpl fld="2" item="1"/>
          <tpl fld="7" item="0"/>
          <tpl hier="51" item="4294967295"/>
        </tpls>
      </n>
      <n v="9056000" in="0" bc="00B4F0FF" fc="00008000">
        <tpls c="4">
          <tpl fld="1" item="6"/>
          <tpl fld="4" item="180"/>
          <tpl fld="22" item="4"/>
          <tpl fld="7" item="0"/>
        </tpls>
      </n>
      <n v="2880972480" in="0" bc="00B4F0FF" fc="00008000">
        <tpls c="5">
          <tpl fld="1" item="12"/>
          <tpl hier="33" item="8"/>
          <tpl fld="2" item="0"/>
          <tpl fld="7" item="0"/>
          <tpl hier="51" item="4294967295"/>
        </tpls>
      </n>
      <n v="5509836000" in="0" bc="00B4F0FF" fc="00008000">
        <tpls c="5">
          <tpl fld="1" item="16"/>
          <tpl hier="33" item="5"/>
          <tpl fld="2" item="0"/>
          <tpl fld="7" item="0"/>
          <tpl hier="51" item="4294967295"/>
        </tpls>
      </n>
      <n v="6130507" in="0" bc="00B4F0FF" fc="00008000">
        <tpls c="4">
          <tpl fld="1" item="6"/>
          <tpl hier="33" item="1"/>
          <tpl fld="2" item="1"/>
          <tpl fld="7" item="0"/>
        </tpls>
      </n>
      <n v="57777000" in="0" bc="00B4F0FF" fc="00008000">
        <tpls c="5">
          <tpl fld="1" item="14"/>
          <tpl hier="33" item="6"/>
          <tpl fld="2" item="0"/>
          <tpl fld="7" item="0"/>
          <tpl hier="51" item="4294967295"/>
        </tpls>
      </n>
      <n v="0" in="0" bc="00B4F0FF" fc="00404040">
        <tpls c="5">
          <tpl fld="1" item="45"/>
          <tpl hier="33" item="1"/>
          <tpl fld="2" item="0"/>
          <tpl fld="7" item="0"/>
          <tpl hier="51" item="4294967295"/>
        </tpls>
      </n>
      <m in="0" bc="00B4F0FF" fc="00404040">
        <tpls c="5">
          <tpl fld="1" item="6"/>
          <tpl hier="33" item="7"/>
          <tpl fld="2" item="0"/>
          <tpl fld="7" item="0"/>
          <tpl hier="51" item="4294967295"/>
        </tpls>
      </m>
      <n v="2937000" in="0" bc="00B4F0FF" fc="00008000">
        <tpls c="5">
          <tpl fld="1" item="19"/>
          <tpl hier="33" item="6"/>
          <tpl fld="2" item="0"/>
          <tpl fld="7" item="0"/>
          <tpl hier="51" item="4294967295"/>
        </tpls>
      </n>
      <n v="30962000" in="0" bc="00B4F0FF" fc="00008000">
        <tpls c="4">
          <tpl fld="1" item="6"/>
          <tpl fld="6" item="21"/>
          <tpl fld="22" item="4"/>
          <tpl fld="7" item="0"/>
        </tpls>
      </n>
      <n v="4479997" in="0" bc="00B4F0FF" fc="00008000">
        <tpls c="5">
          <tpl fld="1" item="19"/>
          <tpl hier="33" item="5"/>
          <tpl fld="2" item="1"/>
          <tpl fld="7" item="0"/>
          <tpl hier="51" item="4294967295"/>
        </tpls>
      </n>
      <m in="1" bc="00B4F0FF" fc="00404040">
        <tpls c="5">
          <tpl fld="1" item="24"/>
          <tpl hier="33" item="7"/>
          <tpl fld="2" item="0"/>
          <tpl fld="7" item="0"/>
          <tpl hier="51" item="4294967295"/>
        </tpls>
      </m>
      <m in="2" bc="00B4F0FF" fc="00404040">
        <tpls c="5">
          <tpl fld="1" item="15"/>
          <tpl hier="33" item="7"/>
          <tpl fld="2" item="0"/>
          <tpl fld="7" item="0"/>
          <tpl hier="51" item="4294967295"/>
        </tpls>
      </m>
      <m in="0" bc="00B4F0FF" fc="00404040">
        <tpls c="5">
          <tpl fld="1" item="3"/>
          <tpl hier="33" item="7"/>
          <tpl fld="2" item="0"/>
          <tpl fld="7" item="0"/>
          <tpl hier="51" item="4294967295"/>
        </tpls>
      </m>
      <n v="2232586488" in="0" bc="00B4F0FF" fc="00008000">
        <tpls c="5">
          <tpl fld="1" item="33"/>
          <tpl hier="33" item="6"/>
          <tpl fld="2" item="0"/>
          <tpl fld="7" item="0"/>
          <tpl hier="51" item="4294967295"/>
        </tpls>
      </n>
      <n v="0" in="0" bc="00B4F0FF" fc="00404040">
        <tpls c="5">
          <tpl fld="1" item="36"/>
          <tpl hier="33" item="6"/>
          <tpl fld="2" item="0"/>
          <tpl fld="7" item="0"/>
          <tpl hier="51" item="4294967295"/>
        </tpls>
      </n>
      <n v="3208200" in="0" bc="00B4F0FF" fc="00008000">
        <tpls c="4">
          <tpl fld="1" item="6"/>
          <tpl hier="33" item="1"/>
          <tpl fld="22" item="3"/>
          <tpl fld="7" item="0"/>
        </tpls>
      </n>
      <n v="736899736" in="0" bc="00B4F0FF" fc="00008000">
        <tpls c="5">
          <tpl fld="1" item="18"/>
          <tpl hier="33" item="8"/>
          <tpl fld="2" item="1"/>
          <tpl fld="7" item="0"/>
          <tpl hier="51" item="4294967295"/>
        </tpls>
      </n>
      <n v="450684471400" in="0" bc="00B4F0FF" fc="00008000">
        <tpls c="5">
          <tpl fld="1" item="3"/>
          <tpl hier="33" item="8"/>
          <tpl fld="2" item="0"/>
          <tpl fld="7" item="0"/>
          <tpl hier="51" item="4294967295"/>
        </tpls>
      </n>
      <n v="12165221.303857001" in="0" bc="00B4F0FF" fc="00008000">
        <tpls c="5">
          <tpl fld="1" item="23"/>
          <tpl hier="33" item="6"/>
          <tpl fld="2" item="1"/>
          <tpl fld="7" item="0"/>
          <tpl hier="51" item="4294967295"/>
        </tpls>
      </n>
      <n v="0" in="0" fc="00404040">
        <tpls c="5">
          <tpl fld="9" item="14"/>
          <tpl hier="33" item="6"/>
          <tpl fld="2" item="1"/>
          <tpl fld="7" item="0"/>
          <tpl hier="51" item="4294967295"/>
        </tpls>
      </n>
      <n v="60317254.730000004" in="0" bc="00B4F0FF" fc="00008000">
        <tpls c="5">
          <tpl fld="1" item="12"/>
          <tpl hier="33" item="6"/>
          <tpl fld="2" item="0"/>
          <tpl fld="7" item="0"/>
          <tpl hier="51" item="4294967295"/>
        </tpls>
      </n>
      <n v="0.18246237293742351" in="2" bc="00B4F0FF" fc="00008000">
        <tpls c="5">
          <tpl fld="1" item="15"/>
          <tpl hier="33" item="8"/>
          <tpl fld="2" item="1"/>
          <tpl fld="7" item="0"/>
          <tpl hier="51" item="4294967295"/>
        </tpls>
      </n>
      <n v="0.17499514668665814" in="2" bc="00B4F0FF" fc="00008000">
        <tpls c="5">
          <tpl fld="1" item="8"/>
          <tpl hier="33" item="8"/>
          <tpl fld="2" item="1"/>
          <tpl fld="7" item="0"/>
          <tpl hier="51" item="4294967295"/>
        </tpls>
      </n>
      <n v="0" in="0" fc="00404040">
        <tpls c="5">
          <tpl fld="9" item="9"/>
          <tpl hier="33" item="6"/>
          <tpl fld="2" item="1"/>
          <tpl fld="7" item="0"/>
          <tpl hier="51" item="4294967295"/>
        </tpls>
      </n>
      <n v="6101755880" in="0" bc="00B4F0FF" fc="00008000">
        <tpls c="5">
          <tpl fld="1" item="4"/>
          <tpl hier="33" item="5"/>
          <tpl fld="2" item="1"/>
          <tpl fld="7" item="0"/>
          <tpl hier="51" item="4294967295"/>
        </tpls>
      </n>
      <n v="0" in="0" fc="00404040">
        <tpls c="5">
          <tpl fld="9" item="10"/>
          <tpl hier="33" item="1"/>
          <tpl fld="2" item="0"/>
          <tpl fld="7" item="0"/>
          <tpl hier="51" item="4294967295"/>
        </tpls>
      </n>
      <n v="933298068" in="0" bc="00B4F0FF" fc="00008000">
        <tpls c="5">
          <tpl fld="1" item="17"/>
          <tpl hier="33" item="1"/>
          <tpl fld="2" item="1"/>
          <tpl fld="7" item="0"/>
          <tpl hier="51" item="4294967295"/>
        </tpls>
      </n>
      <n v="645106431.81999993" in="0" bc="00B4F0FF" fc="00008000">
        <tpls c="4">
          <tpl fld="1" item="6"/>
          <tpl hier="33" item="9"/>
          <tpl fld="2" item="1"/>
          <tpl fld="7" item="0"/>
        </tpls>
      </n>
      <m in="0" bc="00B4F0FF" fc="00404040">
        <tpls c="5">
          <tpl fld="1" item="0"/>
          <tpl hier="33" item="7"/>
          <tpl fld="2" item="0"/>
          <tpl fld="7" item="0"/>
          <tpl hier="51" item="4294967295"/>
        </tpls>
      </m>
      <m in="0" bc="00B4F0FF" fc="00404040">
        <tpls c="4">
          <tpl fld="1" item="6"/>
          <tpl hier="26" item="3"/>
          <tpl fld="22" item="3"/>
          <tpl fld="7" item="0"/>
        </tpls>
      </m>
      <n v="876000" in="0" bc="00B4F0FF" fc="00008000">
        <tpls c="5">
          <tpl fld="1" item="19"/>
          <tpl hier="33" item="5"/>
          <tpl fld="2" item="0"/>
          <tpl fld="7" item="0"/>
          <tpl hier="51" item="4294967295"/>
        </tpls>
      </n>
      <m in="0" bc="00B4F0FF" fc="00404040">
        <tpls c="5">
          <tpl fld="1" item="12"/>
          <tpl hier="33" item="7"/>
          <tpl fld="2" item="1"/>
          <tpl fld="7" item="0"/>
          <tpl hier="51" item="4294967295"/>
        </tpls>
      </m>
      <n v="94852822" in="0" bc="00B4F0FF" fc="00008000">
        <tpls c="5">
          <tpl fld="1" item="19"/>
          <tpl hier="33" item="8"/>
          <tpl fld="2" item="1"/>
          <tpl fld="7" item="0"/>
          <tpl hier="51" item="4294967295"/>
        </tpls>
      </n>
      <n v="20727956" in="0" bc="00B4F0FF" fc="00008000">
        <tpls c="5">
          <tpl fld="1" item="28"/>
          <tpl hier="33" item="1"/>
          <tpl fld="2" item="0"/>
          <tpl fld="7" item="0"/>
          <tpl hier="51" item="4294967295"/>
        </tpls>
      </n>
      <n v="350774527" in="0" bc="00B4F0FF" fc="00008000">
        <tpls c="5">
          <tpl fld="1" item="42"/>
          <tpl hier="33" item="6"/>
          <tpl fld="2" item="1"/>
          <tpl fld="7" item="0"/>
          <tpl hier="51" item="4294967295"/>
        </tpls>
      </n>
      <m in="0" bc="00B4F0FF" fc="00404040">
        <tpls c="4">
          <tpl fld="1" item="6"/>
          <tpl fld="6" item="7"/>
          <tpl fld="22" item="3"/>
          <tpl fld="7" item="0"/>
        </tpls>
      </m>
      <n v="660986046.69000006" in="0" bc="00B4F0FF" fc="00008000">
        <tpls c="4">
          <tpl fld="1" item="6"/>
          <tpl fld="5" item="1"/>
          <tpl fld="22" item="4"/>
          <tpl fld="7" item="0"/>
        </tpls>
      </n>
      <n v="6241917" in="0" fc="00008000">
        <tpls c="5">
          <tpl fld="9" item="5"/>
          <tpl hier="33" item="1"/>
          <tpl fld="2" item="1"/>
          <tpl fld="7" item="0"/>
          <tpl hier="51" item="4294967295"/>
        </tpls>
      </n>
      <n v="933848478" in="0" bc="00B4F0FF" fc="00008000">
        <tpls c="5">
          <tpl fld="1" item="25"/>
          <tpl hier="33" item="8"/>
          <tpl fld="2" item="1"/>
          <tpl fld="7" item="0"/>
          <tpl hier="51" item="4294967295"/>
        </tpls>
      </n>
      <n v="8048413" in="0" fc="00008000">
        <tpls c="5">
          <tpl fld="9" item="5"/>
          <tpl hier="33" item="1"/>
          <tpl fld="2" item="0"/>
          <tpl fld="7" item="0"/>
          <tpl hier="51" item="4294967295"/>
        </tpls>
      </n>
      <m in="0" bc="00B4F0FF" fc="00404040">
        <tpls c="5">
          <tpl fld="1" item="5"/>
          <tpl hier="33" item="7"/>
          <tpl fld="2" item="1"/>
          <tpl fld="7" item="0"/>
          <tpl hier="51" item="4294967295"/>
        </tpls>
      </m>
      <n v="6612036.9500000002" in="0" bc="00B4F0FF" fc="00008000">
        <tpls c="4">
          <tpl fld="1" item="6"/>
          <tpl fld="8" item="6"/>
          <tpl fld="22" item="3"/>
          <tpl fld="7" item="0"/>
        </tpls>
      </n>
      <m in="0" bc="00B4F0FF" fc="00404040">
        <tpls c="5">
          <tpl fld="1" item="3"/>
          <tpl hier="33" item="7"/>
          <tpl fld="2" item="1"/>
          <tpl fld="7" item="0"/>
          <tpl hier="51" item="4294967295"/>
        </tpls>
      </m>
      <n v="834818069" in="0" bc="00B4F0FF" fc="00008000">
        <tpls c="5">
          <tpl fld="1" item="34"/>
          <tpl hier="33" item="1"/>
          <tpl fld="2" item="1"/>
          <tpl fld="7" item="0"/>
          <tpl hier="51" item="4294967295"/>
        </tpls>
      </n>
      <n v="199536662721" in="0" bc="00B4F0FF" fc="00008000">
        <tpls c="5">
          <tpl fld="1" item="16"/>
          <tpl hier="33" item="8"/>
          <tpl fld="2" item="0"/>
          <tpl fld="7" item="0"/>
          <tpl hier="51" item="4294967295"/>
        </tpls>
      </n>
      <m in="0" bc="00B4F0FF" fc="00404040">
        <tpls c="5">
          <tpl fld="1" item="20"/>
          <tpl hier="33" item="7"/>
          <tpl fld="2" item="0"/>
          <tpl fld="7" item="0"/>
          <tpl hier="51" item="4294967295"/>
        </tpls>
      </m>
      <n v="0.16002577317765368" in="2" bc="00B4F0FF" fc="00008000">
        <tpls c="5">
          <tpl fld="1" item="15"/>
          <tpl hier="33" item="5"/>
          <tpl fld="2" item="0"/>
          <tpl fld="7" item="0"/>
          <tpl hier="51" item="4294967295"/>
        </tpls>
      </n>
      <m in="0" bc="00B4F0FF" fc="00404040">
        <tpls c="5">
          <tpl fld="1" item="25"/>
          <tpl hier="33" item="7"/>
          <tpl fld="2" item="1"/>
          <tpl fld="7" item="0"/>
          <tpl hier="51" item="4294967295"/>
        </tpls>
      </m>
      <n v="0" in="0" fc="00404040">
        <tpls c="5">
          <tpl fld="9" item="9"/>
          <tpl hier="33" item="1"/>
          <tpl fld="2" item="1"/>
          <tpl fld="7" item="0"/>
          <tpl hier="51" item="4294967295"/>
        </tpls>
      </n>
      <n v="148552000" in="0" bc="00B4F0FF" fc="00008000">
        <tpls c="4">
          <tpl fld="1" item="6"/>
          <tpl hier="33" item="2"/>
          <tpl fld="22" item="4"/>
          <tpl fld="7" item="0"/>
        </tpls>
      </n>
      <n v="318071615" in="0" bc="00B4F0FF" fc="00008000">
        <tpls c="5">
          <tpl fld="1" item="42"/>
          <tpl hier="33" item="6"/>
          <tpl fld="2" item="0"/>
          <tpl fld="7" item="0"/>
          <tpl hier="51" item="4294967295"/>
        </tpls>
      </n>
      <n v="894912042" in="0" bc="00B4F0FF" fc="00008000">
        <tpls c="5">
          <tpl fld="1" item="2"/>
          <tpl hier="33" item="8"/>
          <tpl fld="2" item="1"/>
          <tpl fld="7" item="0"/>
          <tpl hier="51" item="4294967295"/>
        </tpls>
      </n>
      <n v="0" in="0" bc="00B4F0FF" fc="00404040">
        <tpls c="5">
          <tpl fld="1" item="45"/>
          <tpl hier="33" item="6"/>
          <tpl fld="2" item="1"/>
          <tpl fld="7" item="0"/>
          <tpl hier="51" item="4294967295"/>
        </tpls>
      </n>
      <n v="292266012.5" in="0" bc="00B4F0FF" fc="00008000">
        <tpls c="5">
          <tpl fld="1" item="40"/>
          <tpl hier="33" item="6"/>
          <tpl fld="2" item="0"/>
          <tpl fld="7" item="0"/>
          <tpl hier="51" item="4294967295"/>
        </tpls>
      </n>
      <m in="0" bc="00B4F0FF" fc="00404040">
        <tpls c="5">
          <tpl fld="1" item="43"/>
          <tpl hier="33" item="7"/>
          <tpl fld="2" item="1"/>
          <tpl fld="7" item="0"/>
          <tpl hier="51" item="4294967295"/>
        </tpls>
      </m>
      <n v="1432822663" in="0" bc="00B4F0FF" fc="00008000">
        <tpls c="5">
          <tpl fld="1" item="14"/>
          <tpl hier="33" item="8"/>
          <tpl fld="2" item="1"/>
          <tpl fld="7" item="0"/>
          <tpl hier="51" item="4294967295"/>
        </tpls>
      </n>
      <n v="518955700" in="0" bc="00B4F0FF" fc="00008000">
        <tpls c="5">
          <tpl fld="1" item="0"/>
          <tpl hier="33" item="8"/>
          <tpl fld="2" item="0"/>
          <tpl fld="7" item="0"/>
          <tpl hier="51" item="4294967295"/>
        </tpls>
      </n>
      <n v="0" in="0" fc="00404040">
        <tpls c="5">
          <tpl fld="9" item="10"/>
          <tpl hier="33" item="6"/>
          <tpl fld="2" item="0"/>
          <tpl fld="7" item="0"/>
          <tpl hier="51" item="4294967295"/>
        </tpls>
      </n>
      <m in="0" fc="00404040">
        <tpls c="5">
          <tpl fld="9" item="5"/>
          <tpl hier="33" item="7"/>
          <tpl fld="2" item="1"/>
          <tpl fld="7" item="0"/>
          <tpl hier="51" item="4294967295"/>
        </tpls>
      </m>
      <m in="0" bc="00B4F0FF" fc="00404040">
        <tpls c="5">
          <tpl fld="1" item="17"/>
          <tpl hier="33" item="7"/>
          <tpl fld="2" item="1"/>
          <tpl fld="7" item="0"/>
          <tpl hier="51" item="4294967295"/>
        </tpls>
      </m>
      <m in="0" bc="00B4F0FF" fc="00404040">
        <tpls c="5">
          <tpl fld="1" item="36"/>
          <tpl hier="33" item="7"/>
          <tpl fld="2" item="0"/>
          <tpl fld="7" item="0"/>
          <tpl hier="51" item="4294967295"/>
        </tpls>
      </m>
      <m in="0" bc="00B4F0FF" fc="00404040">
        <tpls c="5">
          <tpl fld="1" item="42"/>
          <tpl hier="33" item="7"/>
          <tpl fld="2" item="0"/>
          <tpl fld="7" item="0"/>
          <tpl hier="51" item="4294967295"/>
        </tpls>
      </m>
      <m in="2" bc="00B4F0FF" fc="00404040">
        <tpls c="5">
          <tpl fld="1" item="8"/>
          <tpl hier="33" item="7"/>
          <tpl fld="2" item="1"/>
          <tpl fld="7" item="0"/>
          <tpl hier="51" item="4294967295"/>
        </tpls>
      </m>
      <n v="8318451" in="0" bc="00B4F0FF" fc="00008000">
        <tpls c="4">
          <tpl fld="1" item="6"/>
          <tpl fld="6" item="6"/>
          <tpl fld="22" item="3"/>
          <tpl fld="7" item="0"/>
        </tpls>
      </n>
      <n v="754824156.66000009" in="0" bc="00B4F0FF" fc="00008000">
        <tpls c="5">
          <tpl fld="1" item="20"/>
          <tpl hier="33" item="5"/>
          <tpl fld="2" item="0"/>
          <tpl fld="7" item="0"/>
          <tpl hier="51" item="4294967295"/>
        </tpls>
      </n>
      <n v="0.137787569546403" in="2" bc="00B4F0FF" fc="00008000">
        <tpls c="5">
          <tpl fld="1" item="15"/>
          <tpl hier="33" item="6"/>
          <tpl fld="2" item="1"/>
          <tpl fld="7" item="0"/>
          <tpl hier="51" item="4294967295"/>
        </tpls>
      </n>
      <n v="3593685" in="0" bc="00B4F0FF" fc="00008000">
        <tpls c="4">
          <tpl fld="1" item="6"/>
          <tpl fld="6" item="3"/>
          <tpl fld="22" item="3"/>
          <tpl fld="7" item="0"/>
        </tpls>
      </n>
      <m in="0" bc="00B4F0FF" fc="00404040">
        <tpls c="5">
          <tpl fld="1" item="28"/>
          <tpl hier="33" item="7"/>
          <tpl fld="2" item="1"/>
          <tpl fld="7" item="0"/>
          <tpl hier="51" item="4294967295"/>
        </tpls>
      </m>
      <n v="9.0505212690148454E-2" in="1" bc="00B4F0FF" fc="00008000">
        <tpls c="5">
          <tpl fld="1" item="21"/>
          <tpl hier="33" item="8"/>
          <tpl fld="2" item="0"/>
          <tpl fld="7" item="0"/>
          <tpl hier="51" item="4294967295"/>
        </tpls>
      </n>
      <n v="318071615" in="0" bc="00B4F0FF" fc="00008000">
        <tpls c="5">
          <tpl fld="1" item="29"/>
          <tpl hier="33" item="6"/>
          <tpl fld="2" item="0"/>
          <tpl fld="7" item="0"/>
          <tpl hier="51" item="4294967295"/>
        </tpls>
      </n>
      <n v="19537000" in="0" bc="00B4F0FF" fc="00008000">
        <tpls c="5">
          <tpl fld="1" item="3"/>
          <tpl fld="2" item="0"/>
          <tpl fld="7" item="0"/>
          <tpl hier="51" item="4294967295"/>
          <tpl fld="10" item="2"/>
        </tpls>
      </n>
      <n v="12058386.5" in="0" bc="00B4F0FF" fc="00008000">
        <tpls c="4">
          <tpl fld="1" item="6"/>
          <tpl fld="4" item="182"/>
          <tpl fld="22" item="4"/>
          <tpl fld="7" item="0"/>
        </tpls>
      </n>
      <n v="51655188" in="0" bc="00B4F0FF" fc="00008000">
        <tpls c="4">
          <tpl fld="1" item="6"/>
          <tpl fld="6" item="13"/>
          <tpl fld="22" item="3"/>
          <tpl fld="7" item="0"/>
        </tpls>
      </n>
      <n v="5689773000" in="0" bc="00B4F0FF" fc="00008000">
        <tpls c="5">
          <tpl fld="1" item="5"/>
          <tpl hier="33" item="5"/>
          <tpl fld="2" item="0"/>
          <tpl fld="7" item="0"/>
          <tpl hier="51" item="4294967295"/>
        </tpls>
      </n>
      <m in="0" bc="00B4F0FF" fc="00404040">
        <tpls c="4">
          <tpl fld="1" item="6"/>
          <tpl fld="6" item="8"/>
          <tpl fld="22" item="4"/>
          <tpl fld="7" item="0"/>
        </tpls>
      </m>
      <n v="0.20716342154586415" in="2" bc="00B4F0FF" fc="00008000">
        <tpls c="5">
          <tpl fld="1" item="9"/>
          <tpl fld="2" item="1"/>
          <tpl fld="7" item="0"/>
          <tpl hier="51" item="4294967295"/>
          <tpl fld="10" item="2"/>
        </tpls>
      </n>
      <m in="0" bc="00B4F0FF" fc="00404040">
        <tpls c="5">
          <tpl fld="1" item="4"/>
          <tpl hier="33" item="7"/>
          <tpl fld="2" item="1"/>
          <tpl fld="7" item="0"/>
          <tpl hier="51" item="4294967295"/>
        </tpls>
      </m>
      <n v="876657910" in="0" bc="00B4F0FF" fc="00008000">
        <tpls c="5">
          <tpl fld="1" item="2"/>
          <tpl hier="33" item="8"/>
          <tpl fld="2" item="0"/>
          <tpl fld="7" item="0"/>
          <tpl hier="51" item="4294967295"/>
        </tpls>
      </n>
      <n v="742250646.69000006" in="0" bc="00B4F0FF" fc="00008000">
        <tpls c="4">
          <tpl fld="1" item="6"/>
          <tpl fld="4" item="181"/>
          <tpl fld="22" item="4"/>
          <tpl fld="7" item="0"/>
        </tpls>
      </n>
      <n v="1351831634" in="0" bc="00B4F0FF" fc="00008000">
        <tpls c="5">
          <tpl fld="1" item="16"/>
          <tpl hier="33" item="1"/>
          <tpl fld="2" item="1"/>
          <tpl fld="7" item="0"/>
          <tpl hier="51" item="4294967295"/>
        </tpls>
      </n>
      <n v="367821119" in="0" bc="00B4F0FF" fc="00008000">
        <tpls c="5">
          <tpl fld="1" item="3"/>
          <tpl fld="2" item="1"/>
          <tpl fld="7" item="0"/>
          <tpl hier="51" item="4294967295"/>
          <tpl fld="10" item="2"/>
        </tpls>
      </n>
      <m in="0" bc="00B4F0FF" fc="00404040">
        <tpls c="4">
          <tpl fld="1" item="6"/>
          <tpl fld="6" item="2"/>
          <tpl fld="22" item="3"/>
          <tpl fld="7" item="0"/>
        </tpls>
      </m>
      <n v="575222807" in="0" bc="00B4F0FF" fc="00008000">
        <tpls c="5">
          <tpl fld="1" item="0"/>
          <tpl hier="33" item="8"/>
          <tpl fld="2" item="1"/>
          <tpl fld="7" item="0"/>
          <tpl hier="51" item="4294967295"/>
        </tpls>
      </n>
      <n v="56196843" in="0" bc="00B4F0FF" fc="00008000">
        <tpls c="5">
          <tpl fld="1" item="28"/>
          <tpl hier="33" item="6"/>
          <tpl fld="2" item="0"/>
          <tpl fld="7" item="0"/>
          <tpl hier="51" item="4294967295"/>
        </tpls>
      </n>
      <n v="33646502" in="0" bc="00B4F0FF" fc="00008000">
        <tpls c="5">
          <tpl fld="1" item="10"/>
          <tpl hier="33" item="5"/>
          <tpl fld="2" item="1"/>
          <tpl fld="7" item="0"/>
          <tpl hier="51" item="4294967295"/>
        </tpls>
      </n>
      <n v="968000" in="0" bc="00B4F0FF" fc="00008000">
        <tpls c="5">
          <tpl fld="1" item="12"/>
          <tpl fld="2" item="0"/>
          <tpl fld="7" item="0"/>
          <tpl hier="51" item="4294967295"/>
          <tpl fld="10" item="2"/>
        </tpls>
      </n>
      <n v="-61417" in="0" bc="00B4F0FF" fc="00000080">
        <tpls c="5">
          <tpl fld="1" item="23"/>
          <tpl fld="2" item="1"/>
          <tpl fld="7" item="0"/>
          <tpl hier="51" item="4294967295"/>
          <tpl fld="10" item="2"/>
        </tpls>
      </n>
      <n v="401534723.75999999" in="0" bc="00B4F0FF" fc="00008000">
        <tpls c="4">
          <tpl fld="1" item="6"/>
          <tpl fld="3" item="2"/>
          <tpl fld="22" item="3"/>
          <tpl fld="7" item="0"/>
        </tpls>
      </n>
      <n v="85009400" in="0" bc="00B4F0FF" fc="00008000">
        <tpls c="5">
          <tpl fld="1" item="19"/>
          <tpl hier="33" item="8"/>
          <tpl fld="2" item="0"/>
          <tpl fld="7" item="0"/>
          <tpl hier="51" item="4294967295"/>
        </tpls>
      </n>
      <n v="2492000" in="0" bc="00B4F0FF" fc="00008000">
        <tpls c="4">
          <tpl fld="1" item="6"/>
          <tpl fld="5" item="2"/>
          <tpl fld="22" item="4"/>
          <tpl fld="7" item="0"/>
        </tpls>
      </n>
      <n v="7.5660974172395328E-3" in="1" bc="00B4F0FF" fc="00008000">
        <tpls c="5">
          <tpl fld="1" item="24"/>
          <tpl hier="33" item="1"/>
          <tpl fld="2" item="0"/>
          <tpl fld="7" item="0"/>
          <tpl hier="51" item="4294967295"/>
        </tpls>
      </n>
      <n v="2708756" in="0" fc="00008000">
        <tpls c="5">
          <tpl fld="9" item="5"/>
          <tpl hier="33" item="6"/>
          <tpl fld="2" item="1"/>
          <tpl fld="7" item="0"/>
          <tpl hier="51" item="4294967295"/>
        </tpls>
      </n>
      <m in="0" bc="00B4F0FF" fc="00404040">
        <tpls c="5">
          <tpl fld="1" item="19"/>
          <tpl hier="33" item="7"/>
          <tpl fld="2" item="0"/>
          <tpl fld="7" item="0"/>
          <tpl hier="51" item="4294967295"/>
        </tpls>
      </m>
      <n v="0" in="0" fc="00404040">
        <tpls c="5">
          <tpl fld="9" item="14"/>
          <tpl hier="33" item="6"/>
          <tpl fld="2" item="0"/>
          <tpl fld="7" item="0"/>
          <tpl hier="51" item="4294967295"/>
        </tpls>
      </n>
      <n v="116839716860" in="0" bc="00B4F0FF" fc="00008000">
        <tpls c="5">
          <tpl fld="1" item="5"/>
          <tpl hier="33" item="8"/>
          <tpl fld="2" item="0"/>
          <tpl fld="7" item="0"/>
          <tpl hier="51" item="4294967295"/>
        </tpls>
      </n>
      <n v="105884463888.97879" in="0" bc="00B4F0FF" fc="00008000">
        <tpls c="5">
          <tpl fld="1" item="17"/>
          <tpl hier="33" item="8"/>
          <tpl fld="2" item="1"/>
          <tpl fld="7" item="0"/>
          <tpl hier="51" item="4294967295"/>
        </tpls>
      </n>
      <n v="2524852500.5" in="0" bc="00B4F0FF" fc="00008000">
        <tpls c="5">
          <tpl fld="1" item="17"/>
          <tpl hier="33" item="6"/>
          <tpl fld="2" item="0"/>
          <tpl fld="7" item="0"/>
          <tpl hier="51" item="4294967295"/>
        </tpls>
      </n>
      <m in="2" bc="00B4F0FF" fc="00404040">
        <tpls c="5">
          <tpl fld="1" item="15"/>
          <tpl hier="33" item="7"/>
          <tpl fld="2" item="1"/>
          <tpl fld="7" item="0"/>
          <tpl hier="51" item="4294967295"/>
        </tpls>
      </m>
      <m in="0" bc="00B4F0FF" fc="00404040">
        <tpls c="5">
          <tpl fld="1" item="29"/>
          <tpl hier="33" item="7"/>
          <tpl fld="2" item="0"/>
          <tpl fld="7" item="0"/>
          <tpl hier="51" item="4294967295"/>
        </tpls>
      </m>
      <n v="1301488000" in="0" bc="00B4F0FF" fc="00008000">
        <tpls c="5">
          <tpl fld="1" item="16"/>
          <tpl hier="33" item="1"/>
          <tpl fld="2" item="0"/>
          <tpl fld="7" item="0"/>
          <tpl hier="51" item="4294967295"/>
        </tpls>
      </n>
      <n v="1964755" in="0" bc="00B4F0FF" fc="00008000">
        <tpls c="5">
          <tpl fld="1" item="12"/>
          <tpl fld="2" item="1"/>
          <tpl fld="7" item="0"/>
          <tpl hier="51" item="4294967295"/>
          <tpl fld="10" item="2"/>
        </tpls>
      </n>
      <n v="113658463832.1228" in="0" bc="00B4F0FF" fc="00008000">
        <tpls c="5">
          <tpl fld="1" item="17"/>
          <tpl hier="33" item="8"/>
          <tpl fld="2" item="0"/>
          <tpl fld="7" item="0"/>
          <tpl hier="51" item="4294967295"/>
        </tpls>
      </n>
      <n v="3384331" in="0" bc="00B4F0FF" fc="00008000">
        <tpls c="4">
          <tpl fld="1" item="6"/>
          <tpl fld="5" item="3"/>
          <tpl fld="22" item="3"/>
          <tpl fld="7" item="0"/>
        </tpls>
      </n>
      <n v="541128050" in="0" bc="00B4F0FF" fc="00008000">
        <tpls c="4">
          <tpl fld="1" item="6"/>
          <tpl hier="33" item="10"/>
          <tpl fld="22" item="4"/>
          <tpl fld="7" item="0"/>
        </tpls>
      </n>
      <m in="0" bc="00B4F0FF" fc="00404040">
        <tpls c="4">
          <tpl fld="1" item="6"/>
          <tpl fld="6" item="1"/>
          <tpl fld="22" item="3"/>
          <tpl fld="7" item="0"/>
        </tpls>
      </m>
      <n v="3.9012871958640921E-3" in="1" bc="00B4F0FF" fc="00008000">
        <tpls c="5">
          <tpl fld="1" item="24"/>
          <tpl hier="33" item="8"/>
          <tpl fld="2" item="0"/>
          <tpl fld="7" item="0"/>
          <tpl hier="51" item="4294967295"/>
        </tpls>
      </n>
      <m in="0" fc="00404040">
        <tpls c="5">
          <tpl fld="9" item="5"/>
          <tpl hier="33" item="7"/>
          <tpl fld="2" item="0"/>
          <tpl fld="7" item="0"/>
          <tpl hier="51" item="4294967295"/>
        </tpls>
      </m>
      <n v="350774527" in="0" bc="00B4F0FF" fc="00008000">
        <tpls c="5">
          <tpl fld="1" item="29"/>
          <tpl hier="33" item="6"/>
          <tpl fld="2" item="1"/>
          <tpl fld="7" item="0"/>
          <tpl hier="51" item="4294967295"/>
        </tpls>
      </n>
      <n v="9237881" in="0" bc="00B4F0FF" fc="00008000">
        <tpls c="5">
          <tpl fld="1" item="28"/>
          <tpl hier="33" item="1"/>
          <tpl fld="2" item="1"/>
          <tpl fld="7" item="0"/>
          <tpl hier="51" item="4294967295"/>
        </tpls>
      </n>
      <m in="0" bc="00B4F0FF" fc="00404040">
        <tpls c="5">
          <tpl fld="1" item="36"/>
          <tpl hier="33" item="7"/>
          <tpl fld="2" item="1"/>
          <tpl fld="7" item="0"/>
          <tpl hier="51" item="4294967295"/>
        </tpls>
      </m>
      <n v="369000" in="0" bc="00B4F0FF" fc="00008000">
        <tpls c="4">
          <tpl fld="1" item="6"/>
          <tpl fld="6" item="4"/>
          <tpl fld="22" item="4"/>
          <tpl fld="7" item="0"/>
        </tpls>
      </n>
      <n v="73195648" in="0" bc="00B4F0FF" fc="00008000">
        <tpls c="4">
          <tpl fld="1" item="6"/>
          <tpl hier="33" item="2"/>
          <tpl fld="22" item="3"/>
          <tpl fld="7" item="0"/>
        </tpls>
      </n>
      <n v="4711314431" in="0" bc="00B4F0FF" fc="00008000">
        <tpls c="5">
          <tpl fld="1" item="3"/>
          <tpl hier="33" item="6"/>
          <tpl fld="2" item="1"/>
          <tpl fld="7" item="0"/>
          <tpl hier="51" item="4294967295"/>
        </tpls>
      </n>
      <n v="62570798" in="0" bc="00B4F0FF" fc="00008000">
        <tpls c="5">
          <tpl fld="1" item="13"/>
          <tpl hier="33" item="5"/>
          <tpl fld="2" item="1"/>
          <tpl fld="7" item="0"/>
          <tpl hier="51" item="4294967295"/>
        </tpls>
      </n>
      <n v="2868201" in="0" bc="00B4F0FF" fc="00008000">
        <tpls c="5">
          <tpl fld="1" item="5"/>
          <tpl fld="2" item="1"/>
          <tpl fld="7" item="0"/>
          <tpl hier="51" item="4294967295"/>
          <tpl fld="10" item="2"/>
        </tpls>
      </n>
      <m in="0" bc="00B4F0FF" fc="00404040">
        <tpls c="4">
          <tpl fld="1" item="6"/>
          <tpl fld="5" item="4"/>
          <tpl fld="22" item="4"/>
          <tpl fld="7" item="0"/>
        </tpls>
      </m>
      <m in="0" bc="00B4F0FF" fc="00404040">
        <tpls c="5">
          <tpl fld="1" item="1"/>
          <tpl hier="33" item="7"/>
          <tpl fld="2" item="0"/>
          <tpl fld="7" item="0"/>
          <tpl hier="51" item="4294967295"/>
        </tpls>
      </m>
      <n v="208782853577" in="0" bc="00B4F0FF" fc="00008000">
        <tpls c="5">
          <tpl fld="1" item="16"/>
          <tpl hier="33" item="8"/>
          <tpl fld="2" item="1"/>
          <tpl fld="7" item="0"/>
          <tpl hier="51" item="4294967295"/>
        </tpls>
      </n>
      <n v="0.44425884367507767" in="0" bc="00B4F0FF" fc="00008000">
        <tpls c="5">
          <tpl fld="1" item="7"/>
          <tpl hier="33" item="8"/>
          <tpl fld="2" item="1"/>
          <tpl fld="7" item="0"/>
          <tpl hier="51" item="4294967295"/>
        </tpls>
      </n>
      <n v="541128050" in="0" bc="00B4F0FF" fc="00008000">
        <tpls c="5">
          <tpl fld="1" item="6"/>
          <tpl hier="33" item="8"/>
          <tpl fld="2" item="0"/>
          <tpl fld="7" item="0"/>
          <tpl hier="51" item="4294967295"/>
        </tpls>
      </n>
      <n v="4.8764673292160917E-3" in="1" bc="00B4F0FF" fc="00008000">
        <tpls c="5">
          <tpl fld="1" item="24"/>
          <tpl hier="33" item="8"/>
          <tpl fld="2" item="1"/>
          <tpl fld="7" item="0"/>
          <tpl hier="51" item="4294967295"/>
        </tpls>
      </n>
      <n v="0" in="0" bc="00B4F0FF" fc="00404040">
        <tpls c="5">
          <tpl fld="1" item="45"/>
          <tpl hier="33" item="6"/>
          <tpl fld="2" item="0"/>
          <tpl fld="7" item="0"/>
          <tpl hier="51" item="4294967295"/>
        </tpls>
      </n>
      <n v="64010997" in="0" bc="00B4F0FF" fc="00008000">
        <tpls c="5">
          <tpl fld="1" item="14"/>
          <tpl hier="33" item="6"/>
          <tpl fld="2" item="1"/>
          <tpl fld="7" item="0"/>
          <tpl hier="51" item="4294967295"/>
        </tpls>
      </n>
      <n v="73186402" in="0" bc="00B4F0FF" fc="00008000">
        <tpls c="5">
          <tpl fld="1" item="40"/>
          <tpl hier="33" item="1"/>
          <tpl fld="2" item="1"/>
          <tpl fld="7" item="0"/>
          <tpl hier="51" item="4294967295"/>
        </tpls>
      </n>
      <n v="253140082" in="0" bc="00B4F0FF" fc="00008000">
        <tpls c="4">
          <tpl fld="1" item="6"/>
          <tpl hier="33" item="10"/>
          <tpl fld="22" item="3"/>
          <tpl fld="7" item="0"/>
        </tpls>
      </n>
      <n v="1053488" in="0" bc="00B4F0FF" fc="00008000">
        <tpls c="5">
          <tpl fld="1" item="37"/>
          <tpl hier="33" item="6"/>
          <tpl fld="2" item="1"/>
          <tpl fld="7" item="0"/>
          <tpl hier="51" item="4294967295"/>
        </tpls>
      </n>
      <m in="2" bc="00B4F0FF" fc="00404040">
        <tpls c="5">
          <tpl fld="1" item="9"/>
          <tpl hier="33" item="7"/>
          <tpl fld="2" item="1"/>
          <tpl fld="7" item="0"/>
          <tpl hier="51" item="4294967295"/>
        </tpls>
      </m>
      <n v="25195000" in="0" bc="00B4F0FF" fc="00008000">
        <tpls c="5">
          <tpl fld="1" item="6"/>
          <tpl hier="33" item="5"/>
          <tpl fld="2" item="0"/>
          <tpl fld="7" item="0"/>
          <tpl hier="51" item="4294967295"/>
        </tpls>
      </n>
      <n v="502556805733" in="0" bc="00B4F0FF" fc="00008000">
        <tpls c="5">
          <tpl fld="1" item="3"/>
          <tpl hier="33" item="8"/>
          <tpl fld="2" item="1"/>
          <tpl fld="7" item="0"/>
          <tpl hier="51" item="4294967295"/>
        </tpls>
      </n>
      <n v="158831097524" in="0" bc="00B4F0FF" fc="00008000">
        <tpls c="5">
          <tpl fld="1" item="4"/>
          <tpl hier="33" item="8"/>
          <tpl fld="2" item="1"/>
          <tpl fld="7" item="0"/>
          <tpl hier="51" item="4294967295"/>
        </tpls>
      </n>
      <n v="470279091" in="0" bc="00B4F0FF" fc="00008000">
        <tpls c="5">
          <tpl fld="1" item="1"/>
          <tpl hier="33" item="8"/>
          <tpl fld="2" item="1"/>
          <tpl fld="7" item="0"/>
          <tpl hier="51" item="4294967295"/>
        </tpls>
      </n>
      <n v="0" in="0" fc="00404040">
        <tpls c="5">
          <tpl fld="9" item="9"/>
          <tpl hier="33" item="6"/>
          <tpl fld="2" item="0"/>
          <tpl fld="7" item="0"/>
          <tpl hier="51" item="4294967295"/>
        </tpls>
      </n>
      <m in="0" fc="00404040">
        <tpls c="5">
          <tpl fld="9" item="9"/>
          <tpl hier="33" item="7"/>
          <tpl fld="2" item="1"/>
          <tpl fld="7" item="0"/>
          <tpl hier="51" item="4294967295"/>
        </tpls>
      </m>
      <m in="0" bc="00B4F0FF" fc="00404040">
        <tpls c="5">
          <tpl fld="1" item="28"/>
          <tpl hier="33" item="7"/>
          <tpl fld="2" item="0"/>
          <tpl fld="7" item="0"/>
          <tpl hier="51" item="4294967295"/>
        </tpls>
      </m>
      <m in="0" bc="00B4F0FF" fc="00404040">
        <tpls c="5">
          <tpl fld="1" item="40"/>
          <tpl hier="33" item="7"/>
          <tpl fld="2" item="0"/>
          <tpl fld="7" item="0"/>
          <tpl hier="51" item="4294967295"/>
        </tpls>
      </m>
      <n v="18314000" in="0" bc="00B4F0FF" fc="00008000">
        <tpls c="5">
          <tpl fld="1" item="18"/>
          <tpl hier="33" item="6"/>
          <tpl fld="2" item="0"/>
          <tpl fld="7" item="0"/>
          <tpl hier="51" item="4294967295"/>
        </tpls>
      </n>
      <m in="0" bc="00B4F0FF" fc="00404040">
        <tpls c="4">
          <tpl fld="1" item="6"/>
          <tpl fld="6" item="19"/>
          <tpl fld="22" item="4"/>
          <tpl fld="7" item="0"/>
        </tpls>
      </m>
      <m in="0" bc="00B4F0FF" fc="00404040">
        <tpls c="5">
          <tpl fld="1" item="11"/>
          <tpl hier="33" item="7"/>
          <tpl fld="2" item="1"/>
          <tpl fld="7" item="0"/>
          <tpl hier="51" item="4294967295"/>
        </tpls>
      </m>
      <n v="108153000" in="0" bc="00B4F0FF" fc="00008000">
        <tpls c="4">
          <tpl fld="1" item="6"/>
          <tpl fld="6" item="13"/>
          <tpl fld="22" item="4"/>
          <tpl fld="7" item="0"/>
        </tpls>
      </n>
      <n v="156561057141" in="0" bc="00B4F0FF" fc="00008000">
        <tpls c="5">
          <tpl fld="1" item="4"/>
          <tpl hier="33" item="8"/>
          <tpl fld="2" item="0"/>
          <tpl fld="7" item="0"/>
          <tpl hier="51" item="4294967295"/>
        </tpls>
      </n>
      <n v="1403327" in="0" bc="00B4F0FF" fc="00008000">
        <tpls c="5">
          <tpl fld="1" item="19"/>
          <tpl hier="33" item="6"/>
          <tpl fld="2" item="1"/>
          <tpl fld="7" item="0"/>
          <tpl hier="51" item="4294967295"/>
        </tpls>
      </n>
      <n v="214825000" in="0" bc="00B4F0FF" fc="00008000">
        <tpls c="4">
          <tpl fld="1" item="6"/>
          <tpl fld="6" item="16"/>
          <tpl fld="22" item="4"/>
          <tpl fld="7" item="0"/>
        </tpls>
      </n>
      <n v="432915" in="0" bc="00B4F0FF" fc="00008000">
        <tpls c="4">
          <tpl fld="1" item="6"/>
          <tpl fld="6" item="12"/>
          <tpl fld="22" item="3"/>
          <tpl fld="7" item="0"/>
        </tpls>
      </n>
      <n v="187414088" in="0" bc="00B4F0FF" fc="00008000">
        <tpls c="5">
          <tpl fld="1" item="11"/>
          <tpl hier="33" item="8"/>
          <tpl fld="2" item="1"/>
          <tpl fld="7" item="0"/>
          <tpl hier="51" item="4294967295"/>
        </tpls>
      </n>
      <m in="0" fc="00404040">
        <tpls c="5">
          <tpl fld="9" item="10"/>
          <tpl hier="33" item="7"/>
          <tpl fld="2" item="0"/>
          <tpl fld="7" item="0"/>
          <tpl hier="51" item="4294967295"/>
        </tpls>
      </m>
      <n v="0" in="0" fc="00404040">
        <tpls c="5">
          <tpl fld="9" item="14"/>
          <tpl hier="33" item="1"/>
          <tpl fld="2" item="0"/>
          <tpl fld="7" item="0"/>
          <tpl hier="51" item="4294967295"/>
        </tpls>
      </n>
      <n v="5846023" in="0" bc="00B4F0FF" fc="00008000">
        <tpls c="4">
          <tpl fld="1" item="6"/>
          <tpl fld="6" item="9"/>
          <tpl fld="22" item="3"/>
          <tpl fld="7" item="0"/>
        </tpls>
      </n>
      <n v="-396745.27" in="0" bc="00B4F0FF" fc="00000080">
        <tpls c="5">
          <tpl fld="1" item="23"/>
          <tpl hier="33" item="6"/>
          <tpl fld="2" item="0"/>
          <tpl fld="7" item="0"/>
          <tpl hier="51" item="4294967295"/>
        </tpls>
      </n>
      <n v="44844157" in="0" bc="00B4F0FF" fc="00008000">
        <tpls c="5">
          <tpl fld="1" item="4"/>
          <tpl fld="2" item="1"/>
          <tpl fld="7" item="0"/>
          <tpl hier="51" item="4294967295"/>
          <tpl fld="10" item="2"/>
        </tpls>
      </n>
      <m in="0" bc="00B4F0FF" fc="00404040">
        <tpls c="5">
          <tpl fld="1" item="14"/>
          <tpl hier="33" item="7"/>
          <tpl fld="2" item="1"/>
          <tpl fld="7" item="0"/>
          <tpl hier="51" item="4294967295"/>
        </tpls>
      </m>
      <n v="508508839" in="0" bc="00B4F0FF" fc="00008000">
        <tpls c="5">
          <tpl fld="1" item="6"/>
          <tpl hier="33" item="8"/>
          <tpl fld="2" item="1"/>
          <tpl fld="7" item="0"/>
          <tpl hier="51" item="4294967295"/>
        </tpls>
      </n>
      <n v="763365033.19000006" in="0" bc="00B4F0FF" fc="00008000">
        <tpls c="4">
          <tpl fld="1" item="6"/>
          <tpl fld="3" item="2"/>
          <tpl fld="22" item="4"/>
          <tpl fld="7" item="0"/>
        </tpls>
      </n>
      <n v="4592762" in="0" bc="00B4F0FF" fc="00008000">
        <tpls c="4">
          <tpl fld="1" item="6"/>
          <tpl fld="4" item="180"/>
          <tpl fld="22" item="3"/>
          <tpl fld="7" item="0"/>
        </tpls>
      </n>
      <n v="924375991" in="0" bc="00B4F0FF" fc="00008000">
        <tpls c="5">
          <tpl fld="1" item="17"/>
          <tpl hier="33" item="1"/>
          <tpl fld="2" item="0"/>
          <tpl fld="7" item="0"/>
          <tpl hier="51" item="4294967295"/>
        </tpls>
      </n>
      <n v="3208200" in="0" bc="00B4F0FF" fc="00008000">
        <tpls c="4">
          <tpl fld="1" item="6"/>
          <tpl fld="6" item="15"/>
          <tpl fld="22" item="3"/>
          <tpl fld="7" item="0"/>
        </tpls>
      </n>
      <n v="296003180" in="0" bc="00B4F0FF" fc="00008000">
        <tpls c="5">
          <tpl fld="1" item="11"/>
          <tpl hier="33" item="8"/>
          <tpl fld="2" item="0"/>
          <tpl fld="7" item="0"/>
          <tpl hier="51" item="4294967295"/>
        </tpls>
      </n>
      <n v="1593069501" in="0" bc="00B4F0FF" fc="00008000">
        <tpls c="5">
          <tpl fld="1" item="23"/>
          <tpl hier="33" item="8"/>
          <tpl fld="2" item="1"/>
          <tpl fld="7" item="0"/>
          <tpl hier="51" item="4294967295"/>
        </tpls>
      </n>
      <m in="0" bc="00B4F0FF" fc="00404040">
        <tpls c="5">
          <tpl fld="1" item="16"/>
          <tpl hier="33" item="7"/>
          <tpl fld="2" item="0"/>
          <tpl fld="7" item="0"/>
          <tpl hier="51" item="4294967295"/>
        </tpls>
      </m>
      <n v="424632951" in="0" bc="00B4F0FF" fc="00008000">
        <tpls c="5">
          <tpl fld="1" item="10"/>
          <tpl hier="33" item="8"/>
          <tpl fld="2" item="1"/>
          <tpl fld="7" item="0"/>
          <tpl hier="51" item="4294967295"/>
        </tpls>
      </n>
      <m in="0" bc="00B4F0FF" fc="00404040">
        <tpls c="5">
          <tpl fld="1" item="7"/>
          <tpl hier="33" item="7"/>
          <tpl fld="2" item="0"/>
          <tpl fld="7" item="0"/>
          <tpl hier="51" item="4294967295"/>
        </tpls>
      </m>
      <n v="0.19052931120104252" in="2" bc="00B4F0FF" fc="00008000">
        <tpls c="5">
          <tpl fld="1" item="9"/>
          <tpl hier="33" item="5"/>
          <tpl fld="2" item="1"/>
          <tpl fld="7" item="0"/>
          <tpl hier="51" item="4294967295"/>
        </tpls>
      </n>
      <n v="19540000" in="0" bc="00B4F0FF" fc="00008000">
        <tpls c="5">
          <tpl fld="1" item="10"/>
          <tpl hier="33" item="6"/>
          <tpl fld="2" item="0"/>
          <tpl fld="7" item="0"/>
          <tpl hier="51" item="4294967295"/>
        </tpls>
      </n>
      <n v="511688391" in="0" bc="00B4F0FF" fc="00008000">
        <tpls c="4">
          <tpl fld="1" item="6"/>
          <tpl hier="33" item="10"/>
          <tpl fld="2" item="1"/>
          <tpl fld="7" item="0"/>
        </tpls>
      </n>
      <n v="427714630" in="0" bc="00B4F0FF" fc="00008000">
        <tpls c="5">
          <tpl fld="1" item="10"/>
          <tpl hier="33" item="8"/>
          <tpl fld="2" item="0"/>
          <tpl fld="7" item="0"/>
          <tpl hier="51" item="4294967295"/>
        </tpls>
      </n>
      <n v="0.14887633116336096" in="2" bc="00B4F0FF" fc="00008000">
        <tpls c="5">
          <tpl fld="1" item="9"/>
          <tpl hier="33" item="8"/>
          <tpl fld="2" item="0"/>
          <tpl fld="7" item="0"/>
          <tpl hier="51" item="4294967295"/>
        </tpls>
      </n>
      <n v="0" in="0" bc="00B4F0FF" fc="00404040">
        <tpls c="5">
          <tpl fld="1" item="43"/>
          <tpl hier="33" item="6"/>
          <tpl fld="2" item="0"/>
          <tpl fld="7" item="0"/>
          <tpl hier="51" item="4294967295"/>
        </tpls>
      </n>
      <n v="13856514" in="0" bc="00B4F0FF" fc="00008000">
        <tpls c="5">
          <tpl fld="1" item="28"/>
          <tpl hier="33" item="6"/>
          <tpl fld="2" item="1"/>
          <tpl fld="7" item="0"/>
          <tpl hier="51" item="4294967295"/>
        </tpls>
      </n>
      <m in="0" bc="00B4F0FF" fc="00404040">
        <tpls c="5">
          <tpl fld="1" item="43"/>
          <tpl hier="33" item="7"/>
          <tpl fld="2" item="0"/>
          <tpl fld="7" item="0"/>
          <tpl hier="51" item="4294967295"/>
        </tpls>
      </m>
      <m in="0" fc="00404040">
        <tpls c="5">
          <tpl fld="9" item="9"/>
          <tpl hier="33" item="7"/>
          <tpl fld="2" item="0"/>
          <tpl fld="7" item="0"/>
          <tpl hier="51" item="4294967295"/>
        </tpls>
      </m>
      <m in="0" bc="00B4F0FF" fc="00404040">
        <tpls c="5">
          <tpl fld="1" item="29"/>
          <tpl hier="33" item="7"/>
          <tpl fld="2" item="1"/>
          <tpl fld="7" item="0"/>
          <tpl hier="51" item="4294967295"/>
        </tpls>
      </m>
      <m in="0" bc="00B4F0FF" fc="00404040">
        <tpls c="5">
          <tpl fld="1" item="40"/>
          <tpl hier="33" item="7"/>
          <tpl fld="2" item="1"/>
          <tpl fld="7" item="0"/>
          <tpl hier="51" item="4294967295"/>
        </tpls>
      </m>
      <n v="15449000" in="0" bc="00B4F0FF" fc="00008000">
        <tpls c="5">
          <tpl fld="1" item="25"/>
          <tpl hier="33" item="5"/>
          <tpl fld="2" item="0"/>
          <tpl fld="7" item="0"/>
          <tpl hier="51" item="4294967295"/>
        </tpls>
      </n>
      <n v="0.12597631542318288" in="2" bc="00B4F0FF" fc="00008000">
        <tpls c="5">
          <tpl fld="1" item="15"/>
          <tpl hier="33" item="6"/>
          <tpl fld="2" item="0"/>
          <tpl fld="7" item="0"/>
          <tpl hier="51" item="4294967295"/>
        </tpls>
      </n>
      <n v="519371" in="0" bc="00B4F0FF" fc="00008000">
        <tpls c="5">
          <tpl fld="1" item="18"/>
          <tpl fld="2" item="1"/>
          <tpl fld="7" item="0"/>
          <tpl hier="51" item="4294967295"/>
          <tpl fld="10" item="2"/>
        </tpls>
      </n>
      <n v="0" in="0" bc="00B4F0FF" fc="00404040">
        <tpls c="5">
          <tpl fld="1" item="43"/>
          <tpl hier="33" item="1"/>
          <tpl fld="2" item="1"/>
          <tpl fld="7" item="0"/>
          <tpl hier="51" item="4294967295"/>
        </tpls>
      </n>
      <n v="3120744986" in="0" bc="00B4F0FF" fc="00008000">
        <tpls c="5">
          <tpl fld="1" item="12"/>
          <tpl hier="33" item="8"/>
          <tpl fld="2" item="1"/>
          <tpl fld="7" item="0"/>
          <tpl hier="51" item="4294967295"/>
        </tpls>
      </n>
      <n v="23236878" in="0" bc="00B4F0FF" fc="00008000">
        <tpls c="5">
          <tpl fld="1" item="0"/>
          <tpl hier="33" item="5"/>
          <tpl fld="2" item="1"/>
          <tpl fld="7" item="0"/>
          <tpl hier="51" item="4294967295"/>
        </tpls>
      </n>
      <n v="125358592256" in="0" bc="00B4F0FF" fc="00008000">
        <tpls c="5">
          <tpl fld="1" item="5"/>
          <tpl hier="33" item="8"/>
          <tpl fld="2" item="1"/>
          <tpl fld="7" item="0"/>
          <tpl hier="51" item="4294967295"/>
        </tpls>
      </n>
      <m in="0" bc="00B4F0FF" fc="00404040">
        <tpls c="5">
          <tpl fld="1" item="1"/>
          <tpl hier="33" item="7"/>
          <tpl fld="2" item="1"/>
          <tpl fld="7" item="0"/>
          <tpl hier="51" item="4294967295"/>
        </tpls>
      </m>
      <n v="0.50492186872904798" in="0" bc="00B4F0FF" fc="00008000">
        <tpls c="5">
          <tpl fld="1" item="7"/>
          <tpl hier="33" item="8"/>
          <tpl fld="2" item="0"/>
          <tpl fld="7" item="0"/>
          <tpl hier="51" item="4294967295"/>
        </tpls>
      </n>
      <n v="2242738003" in="0" bc="00B4F0FF" fc="00008000">
        <tpls c="5">
          <tpl fld="1" item="34"/>
          <tpl hier="33" item="6"/>
          <tpl fld="2" item="1"/>
          <tpl fld="7" item="0"/>
          <tpl hier="51" item="4294967295"/>
        </tpls>
      </n>
      <n v="58587000" in="0" bc="00B4F0FF" fc="00008000">
        <tpls c="5">
          <tpl fld="1" item="13"/>
          <tpl hier="33" item="5"/>
          <tpl fld="2" item="0"/>
          <tpl fld="7" item="0"/>
          <tpl hier="51" item="4294967295"/>
        </tpls>
      </n>
      <n v="5120404000" in="0" bc="00B4F0FF" fc="00008000">
        <tpls c="5">
          <tpl fld="1" item="3"/>
          <tpl hier="33" item="6"/>
          <tpl fld="2" item="0"/>
          <tpl fld="7" item="0"/>
          <tpl hier="51" item="4294967295"/>
        </tpls>
      </n>
      <m in="0" bc="00B4F0FF" fc="00404040">
        <tpls c="5">
          <tpl fld="1" item="18"/>
          <tpl hier="33" item="7"/>
          <tpl fld="2" item="1"/>
          <tpl fld="7" item="0"/>
          <tpl hier="51" item="4294967295"/>
        </tpls>
      </m>
      <n v="2232586488" in="0" bc="00B4F0FF" fc="00008000">
        <tpls c="5">
          <tpl fld="1" item="34"/>
          <tpl hier="33" item="6"/>
          <tpl fld="2" item="0"/>
          <tpl fld="7" item="0"/>
          <tpl hier="51" item="4294967295"/>
        </tpls>
      </n>
      <n v="680691910" in="0" bc="00B4F0FF" fc="00008000">
        <tpls c="5">
          <tpl fld="1" item="25"/>
          <tpl hier="33" item="8"/>
          <tpl fld="2" item="0"/>
          <tpl fld="7" item="0"/>
          <tpl hier="51" item="4294967295"/>
        </tpls>
      </n>
      <n v="27611186" in="0" bc="00B4F0FF" fc="00008000">
        <tpls c="5">
          <tpl fld="1" item="6"/>
          <tpl hier="33" item="5"/>
          <tpl fld="2" item="1"/>
          <tpl fld="7" item="0"/>
          <tpl hier="51" item="4294967295"/>
        </tpls>
      </n>
      <n v="1195649" in="0" bc="00B4F0FF" fc="00008000">
        <tpls c="5">
          <tpl fld="1" item="6"/>
          <tpl fld="2" item="1"/>
          <tpl fld="7" item="0"/>
          <tpl hier="51" item="4294967295"/>
          <tpl fld="10" item="2"/>
        </tpls>
      </n>
      <n v="31999279" in="0" bc="00B4F0FF" fc="00008000">
        <tpls c="5">
          <tpl fld="1" item="6"/>
          <tpl hier="33" item="6"/>
          <tpl fld="2" item="1"/>
          <tpl fld="7" item="0"/>
          <tpl hier="51" item="4294967295"/>
        </tpls>
      </n>
      <n v="218150050" in="0" bc="00B4F0FF" fc="00008000">
        <tpls c="4">
          <tpl fld="1" item="6"/>
          <tpl fld="6" item="20"/>
          <tpl fld="22" item="4"/>
          <tpl fld="7" item="0"/>
        </tpls>
      </n>
      <n v="0" in="0" bc="00B4F0FF" fc="00404040">
        <tpls c="5">
          <tpl fld="1" item="37"/>
          <tpl hier="33" item="6"/>
          <tpl fld="2" item="0"/>
          <tpl fld="7" item="0"/>
          <tpl hier="51" item="4294967295"/>
        </tpls>
      </n>
      <n v="0" in="0" bc="00B4F0FF" fc="00404040">
        <tpls c="5">
          <tpl fld="1" item="36"/>
          <tpl hier="33" item="6"/>
          <tpl fld="2" item="1"/>
          <tpl fld="7" item="0"/>
          <tpl hier="51" item="4294967295"/>
        </tpls>
      </n>
      <m in="0" fc="00404040">
        <tpls c="5">
          <tpl fld="9" item="14"/>
          <tpl hier="33" item="7"/>
          <tpl fld="2" item="0"/>
          <tpl fld="7" item="0"/>
          <tpl hier="51" item="4294967295"/>
        </tpls>
      </m>
      <m in="0" bc="00B4F0FF" fc="00404040">
        <tpls c="5">
          <tpl fld="1" item="34"/>
          <tpl hier="33" item="7"/>
          <tpl fld="2" item="1"/>
          <tpl fld="7" item="0"/>
          <tpl hier="51" item="4294967295"/>
        </tpls>
      </m>
      <n v="11253788.08" in="0" bc="00B4F0FF" fc="00008000">
        <tpls c="4">
          <tpl fld="1" item="6"/>
          <tpl fld="6" item="11"/>
          <tpl fld="22" item="3"/>
          <tpl fld="7" item="0"/>
        </tpls>
      </n>
      <n v="17672741" in="0" bc="00B4F0FF" fc="00008000">
        <tpls c="5">
          <tpl fld="1" item="1"/>
          <tpl hier="33" item="6"/>
          <tpl fld="2" item="1"/>
          <tpl fld="7" item="0"/>
          <tpl hier="51" item="4294967295"/>
        </tpls>
      </n>
      <n v="2026138" in="0" bc="00B4F0FF" fc="00008000">
        <tpls c="5">
          <tpl fld="1" item="14"/>
          <tpl fld="2" item="1"/>
          <tpl fld="7" item="0"/>
          <tpl hier="51" item="4294967295"/>
          <tpl fld="10" item="2"/>
        </tpls>
      </n>
      <n v="9.9737683062417357E-2" in="1" bc="00B4F0FF" fc="00008000">
        <tpls c="5">
          <tpl fld="1" item="21"/>
          <tpl hier="33" item="5"/>
          <tpl fld="2" item="0"/>
          <tpl fld="7" item="0"/>
          <tpl hier="51" item="4294967295"/>
        </tpls>
      </n>
      <n v="20139164114.869999" in="0" bc="00B4F0FF" fc="00008000">
        <tpls c="5">
          <tpl fld="1" item="20"/>
          <tpl hier="33" item="8"/>
          <tpl fld="2" item="1"/>
          <tpl fld="7" item="0"/>
          <tpl hier="51" item="4294967295"/>
        </tpls>
      </n>
      <n v="0" in="0" fc="00404040">
        <tpls c="5">
          <tpl fld="9" item="10"/>
          <tpl hier="33" item="6"/>
          <tpl fld="2" item="1"/>
          <tpl fld="7" item="0"/>
          <tpl hier="51" item="4294967295"/>
        </tpls>
      </n>
      <n v="4738146" in="0" bc="00B4F0FF" fc="00008000">
        <tpls c="5">
          <tpl fld="1" item="0"/>
          <tpl hier="33" item="6"/>
          <tpl fld="2" item="1"/>
          <tpl fld="7" item="0"/>
          <tpl hier="51" item="4294967295"/>
        </tpls>
      </n>
      <n v="34" in="0" bc="00B4F0FF" fc="00008000">
        <tpls c="5">
          <tpl fld="1" item="19"/>
          <tpl fld="2" item="1"/>
          <tpl fld="7" item="0"/>
          <tpl hier="51" item="4294967295"/>
          <tpl fld="10" item="2"/>
        </tpls>
      </n>
      <n v="299262975" in="0" bc="00B4F0FF" fc="00008000">
        <tpls c="5">
          <tpl fld="1" item="40"/>
          <tpl hier="33" item="6"/>
          <tpl fld="2" item="1"/>
          <tpl fld="7" item="0"/>
          <tpl hier="51" item="4294967295"/>
        </tpls>
      </n>
      <m in="0" bc="00B4F0FF" fc="00404040">
        <tpls c="5">
          <tpl fld="1" item="4"/>
          <tpl hier="33" item="7"/>
          <tpl fld="2" item="0"/>
          <tpl fld="7" item="0"/>
          <tpl hier="51" item="4294967295"/>
        </tpls>
      </m>
      <n v="0.1377734471846199" in="2" bc="00B4F0FF" fc="00008000">
        <tpls c="5">
          <tpl fld="1" item="8"/>
          <tpl hier="33" item="8"/>
          <tpl fld="2" item="0"/>
          <tpl fld="7" item="0"/>
          <tpl hier="51" item="4294967295"/>
        </tpls>
      </n>
      <m in="0" bc="00B4F0FF" fc="00404040">
        <tpls c="5">
          <tpl fld="1" item="34"/>
          <tpl hier="33" item="7"/>
          <tpl fld="2" item="0"/>
          <tpl fld="7" item="0"/>
          <tpl hier="51" item="4294967295"/>
        </tpls>
      </m>
      <m in="0" bc="00B4F0FF" fc="00404040">
        <tpls c="5">
          <tpl fld="1" item="20"/>
          <tpl hier="33" item="7"/>
          <tpl fld="2" item="1"/>
          <tpl fld="7" item="0"/>
          <tpl hier="51" item="4294967295"/>
        </tpls>
      </m>
      <n v="4308110606" in="0" bc="00B4F0FF" fc="00008000">
        <tpls c="5">
          <tpl fld="1" item="17"/>
          <tpl hier="33" item="5"/>
          <tpl fld="2" item="0"/>
          <tpl fld="7" item="0"/>
          <tpl hier="51" item="4294967295"/>
        </tpls>
      </n>
      <n v="15674541" in="0" bc="00B4F0FF" fc="00008000">
        <tpls c="4">
          <tpl fld="1" item="6"/>
          <tpl fld="6" item="21"/>
          <tpl fld="22" item="3"/>
          <tpl fld="7" item="0"/>
        </tpls>
      </n>
      <n v="0.12597631542318288" in="2" bc="00B4F0FF" fc="00008000">
        <tpls c="5">
          <tpl fld="1" item="8"/>
          <tpl hier="33" item="6"/>
          <tpl fld="2" item="0"/>
          <tpl fld="7" item="0"/>
          <tpl hier="51" item="4294967295"/>
        </tpls>
      </n>
      <n v="79188314" in="0" bc="00B4F0FF" fc="00008000">
        <tpls c="5">
          <tpl fld="1" item="40"/>
          <tpl hier="33" item="1"/>
          <tpl fld="2" item="0"/>
          <tpl fld="7" item="0"/>
          <tpl hier="51" item="4294967295"/>
        </tpls>
      </n>
      <n v="448943280" in="0" bc="00B4F0FF" fc="00008000">
        <tpls c="5">
          <tpl fld="1" item="1"/>
          <tpl hier="33" item="8"/>
          <tpl fld="2" item="0"/>
          <tpl fld="7" item="0"/>
          <tpl hier="51" item="4294967295"/>
        </tpls>
      </n>
      <n v="0.1400676713828736" in="2" bc="00B4F0FF" fc="00008000">
        <tpls c="5">
          <tpl fld="1" item="15"/>
          <tpl hier="33" item="8"/>
          <tpl fld="2" item="0"/>
          <tpl fld="7" item="0"/>
          <tpl hier="51" item="4294967295"/>
        </tpls>
      </n>
      <n v="1571657140" in="0" bc="00B4F0FF" fc="00008000">
        <tpls c="5">
          <tpl fld="1" item="14"/>
          <tpl hier="33" item="8"/>
          <tpl fld="2" item="0"/>
          <tpl fld="7" item="0"/>
          <tpl hier="51" item="4294967295"/>
        </tpls>
      </n>
      <n v="16921055100.989998" in="0" bc="00B4F0FF" fc="00008000">
        <tpls c="5">
          <tpl fld="1" item="20"/>
          <tpl hier="33" item="8"/>
          <tpl fld="2" item="0"/>
          <tpl fld="7" item="0"/>
          <tpl hier="51" item="4294967295"/>
        </tpls>
      </n>
      <n v="374268458" in="0" bc="00B4F0FF" fc="00008000">
        <tpls c="5">
          <tpl fld="1" item="20"/>
          <tpl hier="33" item="6"/>
          <tpl fld="2" item="0"/>
          <tpl fld="7" item="0"/>
          <tpl hier="51" item="4294967295"/>
        </tpls>
      </n>
      <m in="0" fc="00404040">
        <tpls c="5">
          <tpl fld="9" item="10"/>
          <tpl hier="33" item="7"/>
          <tpl fld="2" item="1"/>
          <tpl fld="7" item="0"/>
          <tpl hier="51" item="4294967295"/>
        </tpls>
      </m>
      <n v="19592770" in="0" bc="00B4F0FF" fc="00008000">
        <tpls c="5">
          <tpl fld="1" item="20"/>
          <tpl fld="2" item="1"/>
          <tpl fld="7" item="0"/>
          <tpl hier="51" item="4294967295"/>
          <tpl fld="10" item="2"/>
        </tpls>
      </n>
      <n v="27163018" in="0" bc="00B4F0FF" fc="00008000">
        <tpls c="5">
          <tpl fld="1" item="10"/>
          <tpl hier="33" item="6"/>
          <tpl fld="2" item="1"/>
          <tpl fld="7" item="0"/>
          <tpl hier="51" item="4294967295"/>
        </tpls>
      </n>
      <m in="0" bc="00B4F0FF" fc="00404040">
        <tpls c="5">
          <tpl fld="1" item="33"/>
          <tpl hier="33" item="7"/>
          <tpl fld="2" item="0"/>
          <tpl fld="7" item="0"/>
          <tpl hier="51" item="4294967295"/>
        </tpls>
      </m>
      <n v="16529545" in="0" bc="00B4F0FF" fc="00008000">
        <tpls c="5">
          <tpl fld="1" item="25"/>
          <tpl hier="33" item="5"/>
          <tpl fld="2" item="1"/>
          <tpl fld="7" item="0"/>
          <tpl hier="51" item="4294967295"/>
        </tpls>
      </n>
      <n v="19051681" in="0" bc="00B4F0FF" fc="00008000">
        <tpls c="5">
          <tpl fld="1" item="37"/>
          <tpl hier="33" item="1"/>
          <tpl fld="2" item="1"/>
          <tpl fld="7" item="0"/>
          <tpl hier="51" item="4294967295"/>
        </tpls>
      </n>
      <n v="1253610240" in="0" bc="00B4F0FF" fc="00008000">
        <tpls c="5">
          <tpl fld="1" item="13"/>
          <tpl hier="33" item="8"/>
          <tpl fld="2" item="0"/>
          <tpl fld="7" item="0"/>
          <tpl hier="51" item="4294967295"/>
        </tpls>
      </n>
      <n v="568253" in="0" bc="00B4F0FF" fc="00008000">
        <tpls c="4">
          <tpl fld="1" item="6"/>
          <tpl fld="6" item="5"/>
          <tpl fld="22" item="3"/>
          <tpl fld="7" item="0"/>
        </tpls>
      </n>
      <n v="9.5332646492023061E-3" in="1" bc="00B4F0FF" fc="00008000">
        <tpls c="5">
          <tpl fld="1" item="24"/>
          <tpl hier="33" item="5"/>
          <tpl fld="2" item="1"/>
          <tpl fld="7" item="0"/>
          <tpl hier="51" item="4294967295"/>
        </tpls>
      </n>
      <n v="1187040750" in="0" bc="00B4F0FF" fc="00008000">
        <tpls c="5">
          <tpl fld="1" item="13"/>
          <tpl hier="33" item="8"/>
          <tpl fld="2" item="1"/>
          <tpl fld="7" item="0"/>
          <tpl hier="51" item="4294967295"/>
        </tpls>
      </n>
      <m in="0" bc="00B4F0FF" fc="00404040">
        <tpls c="5">
          <tpl fld="1" item="37"/>
          <tpl hier="33" item="7"/>
          <tpl fld="2" item="1"/>
          <tpl fld="7" item="0"/>
          <tpl hier="51" item="4294967295"/>
        </tpls>
      </m>
      <m in="0" bc="00B4F0FF" fc="00404040">
        <tpls c="4">
          <tpl fld="1" item="6"/>
          <tpl fld="6" item="8"/>
          <tpl fld="22" item="3"/>
          <tpl fld="7" item="0"/>
        </tpls>
      </m>
      <n v="328000" in="0" bc="00B4F0FF" fc="00008000">
        <tpls c="5">
          <tpl fld="1" item="18"/>
          <tpl fld="2" item="0"/>
          <tpl fld="7" item="0"/>
          <tpl hier="51" item="4294967295"/>
          <tpl fld="10" item="2"/>
        </tpls>
      </n>
      <m in="0" bc="00B4F0FF" fc="00404040">
        <tpls c="4">
          <tpl fld="1" item="6"/>
          <tpl fld="6" item="14"/>
          <tpl fld="22" item="4"/>
          <tpl fld="7" item="0"/>
        </tpls>
      </m>
      <n v="0.12080081630542994" in="1" bc="00B4F0FF" fc="00008000">
        <tpls c="5">
          <tpl fld="1" item="21"/>
          <tpl hier="33" item="8"/>
          <tpl fld="2" item="1"/>
          <tpl fld="7" item="0"/>
          <tpl hier="51" item="4294967295"/>
        </tpls>
      </n>
      <m in="0" bc="00B4F0FF" fc="00404040">
        <tpls c="5">
          <tpl fld="1" item="0"/>
          <tpl hier="33" item="7"/>
          <tpl fld="2" item="1"/>
          <tpl fld="7" item="0"/>
          <tpl hier="51" item="4294967295"/>
        </tpls>
      </m>
      <m in="0" bc="00B4F0FF" fc="00404040">
        <tpls c="4">
          <tpl fld="1" item="6"/>
          <tpl fld="6" item="17"/>
          <tpl fld="22" item="4"/>
          <tpl fld="7" item="0"/>
        </tpls>
      </m>
      <m in="0" bc="00B4F0FF" fc="00404040">
        <tpls c="5">
          <tpl fld="1" item="2"/>
          <tpl hier="33" item="7"/>
          <tpl fld="2" item="1"/>
          <tpl fld="7" item="0"/>
          <tpl hier="51" item="4294967295"/>
        </tpls>
      </m>
      <n v="44844157" in="0" bc="00B4F0FF" fc="00008000">
        <tpls c="5">
          <tpl fld="1" item="16"/>
          <tpl fld="2" item="1"/>
          <tpl fld="7" item="0"/>
          <tpl hier="51" item="4294967295"/>
          <tpl fld="10" item="2"/>
        </tpls>
      </n>
      <n v="1224305940" in="0" bc="00B4F0FF" fc="00008000">
        <tpls c="5">
          <tpl fld="1" item="23"/>
          <tpl hier="33" item="8"/>
          <tpl fld="2" item="0"/>
          <tpl fld="7" item="0"/>
          <tpl hier="51" item="4294967295"/>
        </tpls>
      </n>
      <n v="1302000" in="0" bc="00B4F0FF" fc="00008000">
        <tpls c="4">
          <tpl fld="1" item="6"/>
          <tpl fld="6" item="12"/>
          <tpl fld="22" item="4"/>
          <tpl fld="7" item="0"/>
        </tpls>
      </n>
      <m in="0" bc="00B4F0FF" fc="00404040">
        <tpls c="5">
          <tpl fld="1" item="42"/>
          <tpl hier="33" item="7"/>
          <tpl fld="2" item="1"/>
          <tpl fld="7" item="0"/>
          <tpl hier="51" item="4294967295"/>
        </tpls>
      </m>
      <n v="0" in="0" fc="00404040">
        <tpls c="5">
          <tpl fld="9" item="5"/>
          <tpl hier="33" item="6"/>
          <tpl fld="2" item="0"/>
          <tpl fld="7" item="0"/>
          <tpl hier="51" item="4294967295"/>
        </tpls>
      </n>
      <m in="0" bc="00B4F0FF" fc="00404040">
        <tpls c="5">
          <tpl fld="1" item="45"/>
          <tpl hier="33" item="7"/>
          <tpl fld="2" item="0"/>
          <tpl fld="7" item="0"/>
          <tpl hier="51" item="4294967295"/>
        </tpls>
      </m>
      <n v="0.19019942468600654" in="2" bc="00B4F0FF" fc="00008000">
        <tpls c="5">
          <tpl fld="1" item="9"/>
          <tpl hier="33" item="8"/>
          <tpl fld="2" item="1"/>
          <tpl fld="7" item="0"/>
          <tpl hier="51" item="4294967295"/>
        </tpls>
      </n>
      <m in="0" bc="00B4F0FF" fc="00404040">
        <tpls c="5">
          <tpl fld="1" item="33"/>
          <tpl hier="33" item="7"/>
          <tpl fld="2" item="1"/>
          <tpl fld="7" item="0"/>
          <tpl hier="51" item="4294967295"/>
        </tpls>
      </m>
      <n v="-811000" in="0" bc="00B4F0FF" fc="00000080">
        <tpls c="5">
          <tpl fld="1" item="23"/>
          <tpl fld="2" item="0"/>
          <tpl fld="7" item="0"/>
          <tpl hier="51" item="4294967295"/>
          <tpl fld="10" item="2"/>
        </tpls>
      </n>
      <n v="1.036811261848533" in="0" bc="00B4F0FF" fc="00008000">
        <tpls c="5">
          <tpl fld="1" item="7"/>
          <tpl fld="2" item="1"/>
          <tpl fld="7" item="0"/>
          <tpl hier="51" item="4294967295"/>
          <tpl fld="10" item="2"/>
        </tpls>
      </n>
      <n v="0" in="0" bc="00B4F0FF" fc="00404040">
        <tpls c="5">
          <tpl fld="1" item="19"/>
          <tpl fld="2" item="0"/>
          <tpl fld="7" item="0"/>
          <tpl hier="51" item="4294967295"/>
          <tpl fld="10" item="2"/>
        </tpls>
      </n>
      <n v="0" in="0" bc="00B4F0FF" fc="00404040">
        <tpls c="5">
          <tpl fld="1" item="43"/>
          <tpl hier="33" item="6"/>
          <tpl fld="2" item="1"/>
          <tpl fld="7" item="0"/>
          <tpl hier="51" item="4294967295"/>
        </tpls>
      </n>
      <m in="0" bc="00B4F0FF" fc="00404040">
        <tpls c="5">
          <tpl fld="1" item="17"/>
          <tpl hier="33" item="7"/>
          <tpl fld="2" item="0"/>
          <tpl fld="7" item="0"/>
          <tpl hier="51" item="4294967295"/>
        </tpls>
      </m>
      <m in="0" fc="00404040">
        <tpls c="5">
          <tpl fld="9" item="14"/>
          <tpl hier="33" item="7"/>
          <tpl fld="2" item="1"/>
          <tpl fld="7" item="0"/>
          <tpl hier="51" item="4294967295"/>
        </tpls>
      </m>
      <m in="0" bc="00B4F0FF" fc="00404040">
        <tpls c="5">
          <tpl fld="1" item="2"/>
          <tpl hier="33" item="7"/>
          <tpl fld="2" item="0"/>
          <tpl fld="7" item="0"/>
          <tpl hier="51" item="4294967295"/>
        </tpls>
      </m>
      <n v="8849097" in="0" bc="00B4F0FF" fc="00008000">
        <tpls c="5">
          <tpl fld="1" item="11"/>
          <tpl hier="33" item="6"/>
          <tpl fld="2" item="1"/>
          <tpl fld="7" item="0"/>
          <tpl hier="51" item="4294967295"/>
        </tpls>
      </n>
      <n v="77579545.303856999" in="0" bc="00B4F0FF" fc="00008000">
        <tpls c="5">
          <tpl fld="1" item="12"/>
          <tpl hier="33" item="6"/>
          <tpl fld="2" item="1"/>
          <tpl fld="7" item="0"/>
          <tpl hier="51" item="4294967295"/>
        </tpls>
      </n>
      <n v="357888270.43000001" in="0" bc="00B4F0FF" fc="00008000">
        <tpls c="4">
          <tpl fld="1" item="6"/>
          <tpl fld="4" item="181"/>
          <tpl fld="22" item="3"/>
          <tpl fld="7" item="0"/>
        </tpls>
      </n>
      <n v="186896375" in="0" bc="00B4F0FF" fc="00008000">
        <tpls c="5">
          <tpl fld="1" item="29"/>
          <tpl hier="33" item="1"/>
          <tpl fld="2" item="1"/>
          <tpl fld="7" item="0"/>
          <tpl hier="51" item="4294967295"/>
        </tpls>
      </n>
      <n v="670042046.69000006" in="0" bc="00B4F0FF" fc="00008000">
        <tpls c="4">
          <tpl fld="1" item="6"/>
          <tpl hier="33" item="9"/>
          <tpl fld="22" item="4"/>
          <tpl fld="7" item="0"/>
        </tpls>
      </n>
      <n v="320923591.07999998" in="0" bc="00B4F0FF" fc="00008000">
        <tpls c="4">
          <tpl fld="1" item="6"/>
          <tpl hier="33" item="9"/>
          <tpl fld="22" item="3"/>
          <tpl fld="7" item="0"/>
        </tpls>
      </n>
      <m in="0" bc="00B4F0FF" fc="00404040">
        <tpls c="5">
          <tpl fld="1" item="19"/>
          <tpl hier="33" item="7"/>
          <tpl fld="2" item="1"/>
          <tpl fld="7" item="0"/>
          <tpl hier="51" item="4294967295"/>
        </tpls>
      </m>
      <m in="0" bc="00B4F0FF" fc="00404040">
        <tpls c="5">
          <tpl fld="1" item="10"/>
          <tpl hier="33" item="7"/>
          <tpl fld="2" item="1"/>
          <tpl fld="7" item="0"/>
          <tpl hier="51" item="4294967295"/>
        </tpls>
      </m>
      <m in="0" bc="00B4F0FF" fc="00404040">
        <tpls c="5">
          <tpl fld="1" item="23"/>
          <tpl hier="33" item="7"/>
          <tpl fld="2" item="1"/>
          <tpl fld="7" item="0"/>
          <tpl hier="51" item="4294967295"/>
        </tpls>
      </m>
      <m in="0" bc="00B4F0FF" fc="00404040">
        <tpls c="5">
          <tpl fld="1" item="13"/>
          <tpl hier="33" item="7"/>
          <tpl fld="2" item="1"/>
          <tpl fld="7" item="0"/>
          <tpl hier="51" item="4294967295"/>
        </tpls>
      </m>
      <m in="0" bc="00B4F0FF" fc="00404040">
        <tpls c="5">
          <tpl fld="1" item="6"/>
          <tpl hier="33" item="7"/>
          <tpl fld="2" item="1"/>
          <tpl fld="7" item="0"/>
          <tpl hier="51" item="4294967295"/>
        </tpls>
      </m>
      <n v="4474531061" in="0" bc="00B4F0FF" fc="00008000">
        <tpls c="5">
          <tpl fld="1" item="17"/>
          <tpl hier="33" item="5"/>
          <tpl fld="2" item="1"/>
          <tpl fld="7" item="0"/>
          <tpl hier="51" item="4294967295"/>
        </tpls>
      </n>
      <n v="10828162.84" in="0" bc="00B4F0FF" fc="00008000">
        <tpls c="4">
          <tpl fld="1" item="6"/>
          <tpl fld="6" item="9"/>
          <tpl fld="22" item="4"/>
          <tpl fld="7" item="0"/>
        </tpls>
      </n>
      <m in="0" bc="00B4F0FF" fc="00404040">
        <tpls c="4">
          <tpl fld="1" item="6"/>
          <tpl hier="33" item="7"/>
          <tpl fld="22" item="3"/>
          <tpl fld="7" item="0"/>
        </tpls>
      </m>
      <m in="0" bc="00B4F0FF" fc="00404040">
        <tpls c="4">
          <tpl fld="1" item="6"/>
          <tpl hier="33" item="7"/>
          <tpl fld="2" item="1"/>
          <tpl fld="7" item="0"/>
        </tpls>
      </m>
      <m in="0" bc="00B4F0FF" fc="00404040">
        <tpls c="4">
          <tpl fld="1" item="6"/>
          <tpl hier="33" item="7"/>
          <tpl fld="22" item="4"/>
          <tpl fld="7" item="0"/>
        </tpls>
      </m>
      <n v="3937956573" in="0" bc="00B4F0FF" fc="00008000">
        <tpls c="5">
          <tpl fld="1" item="34"/>
          <tpl hier="33" item="5"/>
          <tpl fld="2" item="1"/>
          <tpl fld="7" item="0"/>
          <tpl hier="51" item="4294967295"/>
        </tpls>
      </n>
      <n v="0" in="0" fc="00404040">
        <tpls c="5">
          <tpl fld="9" item="14"/>
          <tpl hier="33" item="5"/>
          <tpl fld="2" item="1"/>
          <tpl fld="7" item="0"/>
          <tpl hier="51" item="4294967295"/>
        </tpls>
      </n>
      <n v="0" in="0" bc="00B4F0FF" fc="00404040">
        <tpls c="5">
          <tpl fld="1" item="43"/>
          <tpl hier="33" item="5"/>
          <tpl fld="2" item="1"/>
          <tpl fld="7" item="0"/>
          <tpl hier="51" item="4294967295"/>
        </tpls>
      </n>
      <n v="0" in="0" fc="00404040">
        <tpls c="5">
          <tpl fld="9" item="14"/>
          <tpl hier="33" item="5"/>
          <tpl fld="2" item="0"/>
          <tpl fld="7" item="0"/>
          <tpl hier="51" item="4294967295"/>
        </tpls>
      </n>
      <n v="0" in="0" fc="00404040">
        <tpls c="5">
          <tpl fld="9" item="9"/>
          <tpl hier="33" item="5"/>
          <tpl fld="2" item="1"/>
          <tpl fld="7" item="0"/>
          <tpl hier="51" item="4294967295"/>
        </tpls>
      </n>
      <n v="336240253" in="0" bc="00B4F0FF" fc="00008000">
        <tpls c="5">
          <tpl fld="1" item="40"/>
          <tpl hier="33" item="5"/>
          <tpl fld="2" item="0"/>
          <tpl fld="7" item="0"/>
          <tpl hier="51" item="4294967295"/>
        </tpls>
      </n>
      <n v="806693758" in="0" bc="00B4F0FF" fc="00008000">
        <tpls c="5">
          <tpl fld="1" item="42"/>
          <tpl hier="33" item="5"/>
          <tpl fld="2" item="1"/>
          <tpl fld="7" item="0"/>
          <tpl hier="51" item="4294967295"/>
        </tpls>
      </n>
      <n v="98056653" in="0" fc="00008000">
        <tpls c="5">
          <tpl fld="9" item="5"/>
          <tpl hier="33" item="5"/>
          <tpl fld="2" item="1"/>
          <tpl fld="7" item="0"/>
          <tpl hier="51" item="4294967295"/>
        </tpls>
      </n>
      <n v="689408730.66000009" in="0" bc="00B4F0FF" fc="00008000">
        <tpls c="5">
          <tpl fld="1" item="42"/>
          <tpl hier="33" item="5"/>
          <tpl fld="2" item="0"/>
          <tpl fld="7" item="0"/>
          <tpl hier="51" item="4294967295"/>
        </tpls>
      </n>
      <n v="0" in="0" bc="00B4F0FF" fc="00404040">
        <tpls c="5">
          <tpl fld="1" item="45"/>
          <tpl hier="33" item="5"/>
          <tpl fld="2" item="1"/>
          <tpl fld="7" item="0"/>
          <tpl hier="51" item="4294967295"/>
        </tpls>
      </n>
      <n v="0" in="0" fc="00404040">
        <tpls c="5">
          <tpl fld="9" item="10"/>
          <tpl hier="33" item="5"/>
          <tpl fld="2" item="1"/>
          <tpl fld="7" item="0"/>
          <tpl hier="51" item="4294967295"/>
        </tpls>
      </n>
      <n v="0" in="0" bc="00B4F0FF" fc="00404040">
        <tpls c="5">
          <tpl fld="1" item="36"/>
          <tpl hier="33" item="5"/>
          <tpl fld="2" item="1"/>
          <tpl fld="7" item="0"/>
          <tpl hier="51" item="4294967295"/>
        </tpls>
      </n>
      <n v="806693758" in="0" bc="00B4F0FF" fc="00008000">
        <tpls c="5">
          <tpl fld="1" item="29"/>
          <tpl hier="33" item="5"/>
          <tpl fld="2" item="1"/>
          <tpl fld="7" item="0"/>
          <tpl hier="51" item="4294967295"/>
        </tpls>
      </n>
      <n v="35375708" in="0" bc="00B4F0FF" fc="00008000">
        <tpls c="5">
          <tpl fld="1" item="37"/>
          <tpl hier="33" item="5"/>
          <tpl fld="2" item="0"/>
          <tpl fld="7" item="0"/>
          <tpl hier="51" item="4294967295"/>
        </tpls>
      </n>
      <n v="387988164" in="0" bc="00B4F0FF" fc="00008000">
        <tpls c="5">
          <tpl fld="1" item="40"/>
          <tpl hier="33" item="5"/>
          <tpl fld="2" item="1"/>
          <tpl fld="7" item="0"/>
          <tpl hier="51" item="4294967295"/>
        </tpls>
      </n>
      <n v="3937956573" in="0" bc="00B4F0FF" fc="00008000">
        <tpls c="5">
          <tpl fld="1" item="33"/>
          <tpl hier="33" item="5"/>
          <tpl fld="2" item="1"/>
          <tpl fld="7" item="0"/>
          <tpl hier="51" item="4294967295"/>
        </tpls>
      </n>
      <n v="3821714852" in="0" bc="00B4F0FF" fc="00008000">
        <tpls c="5">
          <tpl fld="1" item="33"/>
          <tpl hier="33" item="5"/>
          <tpl fld="2" item="0"/>
          <tpl fld="7" item="0"/>
          <tpl hier="51" item="4294967295"/>
        </tpls>
      </n>
      <n v="45835563" in="0" bc="00B4F0FF" fc="00008000">
        <tpls c="5">
          <tpl fld="1" item="28"/>
          <tpl hier="33" item="5"/>
          <tpl fld="2" item="1"/>
          <tpl fld="7" item="0"/>
          <tpl hier="51" item="4294967295"/>
        </tpls>
      </n>
      <n v="3821714852" in="0" bc="00B4F0FF" fc="00008000">
        <tpls c="5">
          <tpl fld="1" item="34"/>
          <tpl hier="33" item="5"/>
          <tpl fld="2" item="0"/>
          <tpl fld="7" item="0"/>
          <tpl hier="51" item="4294967295"/>
        </tpls>
      </n>
      <n v="0" in="0" fc="00404040">
        <tpls c="5">
          <tpl fld="9" item="10"/>
          <tpl hier="33" item="5"/>
          <tpl fld="2" item="0"/>
          <tpl fld="7" item="0"/>
          <tpl hier="51" item="4294967295"/>
        </tpls>
      </n>
      <n v="689408730.66000009" in="0" bc="00B4F0FF" fc="00008000">
        <tpls c="5">
          <tpl fld="1" item="29"/>
          <tpl hier="33" item="5"/>
          <tpl fld="2" item="0"/>
          <tpl fld="7" item="0"/>
          <tpl hier="51" item="4294967295"/>
        </tpls>
      </n>
      <n v="50529671" in="0" bc="00B4F0FF" fc="00008000">
        <tpls c="5">
          <tpl fld="1" item="37"/>
          <tpl hier="33" item="5"/>
          <tpl fld="2" item="1"/>
          <tpl fld="7" item="0"/>
          <tpl hier="51" item="4294967295"/>
        </tpls>
      </n>
      <n v="0" in="0" bc="00B4F0FF" fc="00404040">
        <tpls c="5">
          <tpl fld="1" item="45"/>
          <tpl hier="33" item="5"/>
          <tpl fld="2" item="0"/>
          <tpl fld="7" item="0"/>
          <tpl hier="51" item="4294967295"/>
        </tpls>
      </n>
      <n v="114779793" in="0" fc="00008000">
        <tpls c="5">
          <tpl fld="9" item="5"/>
          <tpl hier="33" item="5"/>
          <tpl fld="2" item="0"/>
          <tpl fld="7" item="0"/>
          <tpl hier="51" item="4294967295"/>
        </tpls>
      </n>
      <n v="0" in="0" fc="00404040">
        <tpls c="5">
          <tpl fld="9" item="9"/>
          <tpl hier="33" item="5"/>
          <tpl fld="2" item="0"/>
          <tpl fld="7" item="0"/>
          <tpl hier="51" item="4294967295"/>
        </tpls>
      </n>
      <n v="0" in="0" bc="00B4F0FF" fc="00404040">
        <tpls c="5">
          <tpl fld="1" item="43"/>
          <tpl hier="33" item="5"/>
          <tpl fld="2" item="0"/>
          <tpl fld="7" item="0"/>
          <tpl hier="51" item="4294967295"/>
        </tpls>
      </n>
      <n v="65415426" in="0" bc="00B4F0FF" fc="00008000">
        <tpls c="5">
          <tpl fld="1" item="28"/>
          <tpl hier="33" item="5"/>
          <tpl fld="2" item="0"/>
          <tpl fld="7" item="0"/>
          <tpl hier="51" item="4294967295"/>
        </tpls>
      </n>
      <n v="0" in="0" bc="00B4F0FF" fc="00404040">
        <tpls c="5">
          <tpl fld="1" item="36"/>
          <tpl hier="33" item="5"/>
          <tpl fld="2" item="0"/>
          <tpl fld="7" item="0"/>
          <tpl hier="51" item="4294967295"/>
        </tpls>
      </n>
      <n v="4155000" in="0" bc="00B4F0FF" fc="00008000">
        <tpls c="5">
          <tpl fld="1" item="1"/>
          <tpl hier="33" item="5"/>
          <tpl fld="2" item="0"/>
          <tpl fld="7" item="0"/>
          <tpl hier="51" item="4294967295"/>
        </tpls>
      </n>
      <n v="34207000" in="0" bc="00B4F0FF" fc="00008000">
        <tpls c="5">
          <tpl fld="1" item="2"/>
          <tpl hier="33" item="5"/>
          <tpl fld="2" item="0"/>
          <tpl fld="7" item="0"/>
          <tpl hier="51" item="4294967295"/>
        </tpls>
      </n>
      <n v="30052000" in="0" bc="00B4F0FF" fc="00008000">
        <tpls c="5">
          <tpl fld="1" item="10"/>
          <tpl hier="33" item="5"/>
          <tpl fld="2" item="0"/>
          <tpl fld="7" item="0"/>
          <tpl hier="51" item="4294967295"/>
        </tpls>
      </n>
      <n v="14294891" in="0" bc="00B4F0FF" fc="00008000">
        <tpls c="4">
          <tpl fld="1" item="6"/>
          <tpl hier="33" item="5"/>
          <tpl fld="22" item="3"/>
          <tpl fld="7" item="0"/>
        </tpls>
      </n>
      <n v="27611186" in="0" bc="00B4F0FF" fc="00008000">
        <tpls c="4">
          <tpl fld="1" item="6"/>
          <tpl hier="33" item="5"/>
          <tpl fld="2" item="1"/>
          <tpl fld="7" item="0"/>
        </tpls>
      </n>
      <n v="25195000" in="0" bc="00B4F0FF" fc="00008000">
        <tpls c="4">
          <tpl fld="1" item="6"/>
          <tpl hier="33" item="5"/>
          <tpl fld="22" item="4"/>
          <tpl fld="7" item="0"/>
        </tpls>
      </n>
      <n v="4880486" in="0" bc="00B4F0FF" fc="00008000">
        <tpls c="5">
          <tpl fld="1" item="1"/>
          <tpl hier="33" item="5"/>
          <tpl fld="2" item="1"/>
          <tpl fld="7" item="0"/>
          <tpl hier="51" item="4294967295"/>
        </tpls>
      </n>
      <n v="38526988" in="0" bc="00B4F0FF" fc="00008000">
        <tpls c="5">
          <tpl fld="1" item="2"/>
          <tpl hier="33" item="5"/>
          <tpl fld="2" item="1"/>
          <tpl fld="7" item="0"/>
          <tpl hier="51" item="4294967295"/>
        </tpls>
      </n>
      <n v="431545087.81999999" in="0" bc="00B4F0FF" fc="00008000">
        <tpls c="4">
          <tpl fld="1" item="6"/>
          <tpl hier="33" item="12"/>
          <tpl fld="2" item="1"/>
          <tpl fld="7" item="0"/>
        </tpls>
      </n>
      <n v="216135048.07999998" in="0" bc="00B4F0FF" fc="00008000">
        <tpls c="4">
          <tpl fld="1" item="6"/>
          <tpl hier="33" item="12"/>
          <tpl fld="22" item="3"/>
          <tpl fld="7" item="0"/>
        </tpls>
      </n>
      <n v="441533996.69" in="0" bc="00B4F0FF" fc="00008000">
        <tpls c="4">
          <tpl fld="1" item="6"/>
          <tpl hier="33" item="12"/>
          <tpl fld="22" item="4"/>
          <tpl fld="7" item="0"/>
        </tpls>
      </n>
      <n v="63190747.079999998" in="0" bc="00B4F0FF" fc="00008000">
        <tpls c="4">
          <tpl fld="1" item="6"/>
          <tpl hier="33" item="13"/>
          <tpl fld="22" item="3"/>
          <tpl fld="7" item="0"/>
        </tpls>
      </n>
      <n v="123746032.81999999" in="0" bc="00B4F0FF" fc="00008000">
        <tpls c="4">
          <tpl fld="1" item="6"/>
          <tpl hier="33" item="13"/>
          <tpl fld="2" item="1"/>
          <tpl fld="7" item="0"/>
        </tpls>
      </n>
      <n v="119857996.69" in="0" bc="00B4F0FF" fc="00008000">
        <tpls c="4">
          <tpl fld="1" item="6"/>
          <tpl hier="33" item="13"/>
          <tpl fld="22" item="4"/>
          <tpl fld="7" item="0"/>
        </tpls>
      </n>
      <n v="0.18774898424094719" in="2" bc="00B4F0FF" fc="00008000">
        <tpls c="5">
          <tpl fld="1" item="9"/>
          <tpl hier="33" item="15"/>
          <tpl fld="2" item="1"/>
          <tpl fld="7" item="0"/>
          <tpl hier="51" item="4294967295"/>
        </tpls>
      </n>
      <n v="72613232.549999997" in="0" bc="00B4F0FF" fc="00008000">
        <tpls c="5">
          <tpl fld="1" item="11"/>
          <tpl hier="33" item="15"/>
          <tpl fld="2" item="0"/>
          <tpl fld="7" item="0"/>
          <tpl hier="51" item="4294967295"/>
        </tpls>
      </n>
      <n v="3703209.3" in="0" bc="00B4F0FF" fc="00008000">
        <tpls c="5">
          <tpl fld="1" item="19"/>
          <tpl hier="33" item="15"/>
          <tpl fld="2" item="1"/>
          <tpl fld="7" item="0"/>
          <tpl hier="51" item="4294967295"/>
        </tpls>
      </n>
      <n v="16418770674.0879" in="0" bc="00B4F0FF" fc="00008000">
        <tpls c="5">
          <tpl fld="1" item="17"/>
          <tpl hier="33" item="15"/>
          <tpl fld="2" item="0"/>
          <tpl fld="7" item="0"/>
          <tpl hier="51" item="4294967295"/>
        </tpls>
      </n>
      <n v="0.17402063403233931" in="2" bc="00B4F0FF" fc="00008000">
        <tpls c="5">
          <tpl fld="1" item="15"/>
          <tpl hier="33" item="15"/>
          <tpl fld="2" item="1"/>
          <tpl fld="7" item="0"/>
          <tpl hier="51" item="4294967295"/>
        </tpls>
      </n>
      <n v="0.15975572889020287" in="2" bc="00B4F0FF" fc="00008000">
        <tpls c="5">
          <tpl fld="1" item="15"/>
          <tpl hier="33" item="15"/>
          <tpl fld="2" item="0"/>
          <tpl fld="7" item="0"/>
          <tpl hier="51" item="4294967295"/>
        </tpls>
      </n>
      <n v="22250651603.380001" in="0" bc="00B4F0FF" fc="00008000">
        <tpls c="5">
          <tpl fld="1" item="5"/>
          <tpl hier="33" item="15"/>
          <tpl fld="2" item="1"/>
          <tpl fld="7" item="0"/>
          <tpl hier="51" item="4294967295"/>
        </tpls>
      </n>
      <n v="0.69244336415929508" in="0" bc="00B4F0FF" fc="00008000">
        <tpls c="5">
          <tpl fld="1" item="7"/>
          <tpl hier="33" item="15"/>
          <tpl fld="2" item="0"/>
          <tpl fld="7" item="0"/>
          <tpl hier="51" item="4294967295"/>
        </tpls>
      </n>
      <n v="40983136.263857007" in="0" bc="00B4F0FF" fc="00008000">
        <tpls c="5">
          <tpl fld="1" item="25"/>
          <tpl hier="33" item="15"/>
          <tpl fld="2" item="1"/>
          <tpl fld="7" item="0"/>
          <tpl hier="51" item="4294967295"/>
        </tpls>
      </n>
      <n v="0.15888168285808132" in="2" bc="00B4F0FF" fc="00008000">
        <tpls c="5">
          <tpl fld="1" item="8"/>
          <tpl hier="33" item="15"/>
          <tpl fld="2" item="0"/>
          <tpl fld="7" item="0"/>
          <tpl hier="51" item="4294967295"/>
        </tpls>
      </n>
      <n v="215290980.78999999" in="0" bc="00B4F0FF" fc="00008000">
        <tpls c="5">
          <tpl fld="1" item="2"/>
          <tpl hier="33" item="15"/>
          <tpl fld="2" item="1"/>
          <tpl fld="7" item="0"/>
          <tpl hier="51" item="4294967295"/>
        </tpls>
      </n>
      <n v="24095287666.804504" in="0" bc="00B4F0FF" fc="00008000">
        <tpls c="5">
          <tpl fld="1" item="16"/>
          <tpl hier="33" item="15"/>
          <tpl fld="2" item="1"/>
          <tpl fld="7" item="0"/>
          <tpl hier="51" item="4294967295"/>
        </tpls>
      </n>
      <n v="46801298.089999989" in="0" bc="00B4F0FF" fc="00008000">
        <tpls c="5">
          <tpl fld="1" item="25"/>
          <tpl hier="33" item="15"/>
          <tpl fld="2" item="0"/>
          <tpl fld="7" item="0"/>
          <tpl hier="51" item="4294967295"/>
        </tpls>
      </n>
      <n v="119857996.69" in="0" bc="00B4F0FF" fc="00008000">
        <tpls c="5">
          <tpl fld="1" item="6"/>
          <tpl hier="33" item="15"/>
          <tpl fld="2" item="0"/>
          <tpl fld="7" item="0"/>
          <tpl hier="51" item="4294967295"/>
        </tpls>
      </n>
      <n v="147888310" in="0" bc="00B4F0FF" fc="00008000">
        <tpls c="5">
          <tpl fld="1" item="18"/>
          <tpl hier="33" item="15"/>
          <tpl fld="2" item="0"/>
          <tpl fld="7" item="0"/>
          <tpl hier="51" item="4294967295"/>
        </tpls>
      </n>
      <n v="7483285.71" in="0" bc="00B4F0FF" fc="00008000">
        <tpls c="5">
          <tpl fld="1" item="19"/>
          <tpl hier="33" item="15"/>
          <tpl fld="2" item="0"/>
          <tpl fld="7" item="0"/>
          <tpl hier="51" item="4294967295"/>
        </tpls>
      </n>
      <n v="5.2771339616410279E-3" in="1" bc="00B4F0FF" fc="00008000">
        <tpls c="5">
          <tpl fld="1" item="24"/>
          <tpl hier="33" item="15"/>
          <tpl fld="2" item="0"/>
          <tpl fld="7" item="0"/>
          <tpl hier="51" item="4294967295"/>
        </tpls>
      </n>
      <n v="44225564.269999996" in="0" bc="00B4F0FF" fc="00008000">
        <tpls c="5">
          <tpl fld="1" item="0"/>
          <tpl hier="33" item="15"/>
          <tpl fld="2" item="0"/>
          <tpl fld="7" item="0"/>
          <tpl hier="51" item="4294967295"/>
        </tpls>
      </n>
      <n v="36339801315.599998" in="0" bc="00B4F0FF" fc="00008000">
        <tpls c="5">
          <tpl fld="1" item="3"/>
          <tpl hier="33" item="15"/>
          <tpl fld="2" item="0"/>
          <tpl fld="7" item="0"/>
          <tpl hier="51" item="4294967295"/>
        </tpls>
      </n>
      <n v="222260562.94000003" in="0" bc="00B4F0FF" fc="00008000">
        <tpls c="5">
          <tpl fld="1" item="13"/>
          <tpl hier="33" item="15"/>
          <tpl fld="2" item="1"/>
          <tpl fld="7" item="0"/>
          <tpl hier="51" item="4294967295"/>
        </tpls>
      </n>
      <n v="347451244.38" in="0" bc="00B4F0FF" fc="00008000">
        <tpls c="5">
          <tpl fld="1" item="14"/>
          <tpl hier="33" item="15"/>
          <tpl fld="2" item="1"/>
          <tpl fld="7" item="0"/>
          <tpl hier="51" item="4294967295"/>
        </tpls>
      </n>
      <n v="36711094.710000001" in="0" bc="00B4F0FF" fc="00008000">
        <tpls c="5">
          <tpl fld="1" item="1"/>
          <tpl hier="33" item="15"/>
          <tpl fld="2" item="1"/>
          <tpl fld="7" item="0"/>
          <tpl hier="51" item="4294967295"/>
        </tpls>
      </n>
      <n v="340359539.24000001" in="0" bc="00B4F0FF" fc="00008000">
        <tpls c="5">
          <tpl fld="1" item="14"/>
          <tpl hier="33" item="15"/>
          <tpl fld="2" item="0"/>
          <tpl fld="7" item="0"/>
          <tpl hier="51" item="4294967295"/>
        </tpls>
      </n>
      <n v="22104930991.029999" in="0" bc="00B4F0FF" fc="00008000">
        <tpls c="5">
          <tpl fld="1" item="5"/>
          <tpl hier="33" item="15"/>
          <tpl fld="2" item="0"/>
          <tpl fld="7" item="0"/>
          <tpl hier="51" item="4294967295"/>
        </tpls>
      </n>
      <n v="156473121.333857" in="0" bc="00B4F0FF" fc="00008000">
        <tpls c="5">
          <tpl fld="1" item="23"/>
          <tpl hier="33" item="15"/>
          <tpl fld="2" item="1"/>
          <tpl fld="7" item="0"/>
          <tpl hier="51" item="4294967295"/>
        </tpls>
      </n>
      <n v="178579886.07999998" in="0" bc="00B4F0FF" fc="00008000">
        <tpls c="5">
          <tpl fld="1" item="10"/>
          <tpl hier="33" item="15"/>
          <tpl fld="2" item="1"/>
          <tpl fld="7" item="0"/>
          <tpl hier="51" item="4294967295"/>
        </tpls>
      </n>
      <n v="0.1791415584896337" in="2" bc="00B4F0FF" fc="00008000">
        <tpls c="5">
          <tpl fld="1" item="9"/>
          <tpl hier="33" item="15"/>
          <tpl fld="2" item="0"/>
          <tpl fld="7" item="0"/>
          <tpl hier="51" item="4294967295"/>
        </tpls>
      </n>
      <n v="65803989.729999997" in="0" bc="00B4F0FF" fc="00008000">
        <tpls c="5">
          <tpl fld="1" item="0"/>
          <tpl hier="33" item="15"/>
          <tpl fld="2" item="1"/>
          <tpl fld="7" item="0"/>
          <tpl hier="51" item="4294967295"/>
        </tpls>
      </n>
      <n v="158106471.93000001" in="0" bc="00B4F0FF" fc="00008000">
        <tpls c="5">
          <tpl fld="1" item="10"/>
          <tpl hier="33" item="15"/>
          <tpl fld="2" item="0"/>
          <tpl fld="7" item="0"/>
          <tpl hier="51" item="4294967295"/>
        </tpls>
      </n>
      <n v="14934063798.244999" in="0" bc="00B4F0FF" fc="00008000">
        <tpls c="5">
          <tpl fld="1" item="17"/>
          <tpl hier="33" item="15"/>
          <tpl fld="2" item="1"/>
          <tpl fld="7" item="0"/>
          <tpl hier="51" item="4294967295"/>
        </tpls>
      </n>
      <n v="7.0264315973603136E-3" in="1" bc="00B4F0FF" fc="00008000">
        <tpls c="5">
          <tpl fld="1" item="24"/>
          <tpl hier="33" item="15"/>
          <tpl fld="2" item="1"/>
          <tpl fld="7" item="0"/>
          <tpl hier="51" item="4294967295"/>
        </tpls>
      </n>
      <n v="37371605381.590103" in="0" bc="00B4F0FF" fc="00008000">
        <tpls c="5">
          <tpl fld="1" item="3"/>
          <tpl hier="33" item="15"/>
          <tpl fld="2" item="1"/>
          <tpl fld="7" item="0"/>
          <tpl hier="51" item="4294967295"/>
        </tpls>
      </n>
      <n v="2803855308.71" in="0" bc="00B4F0FF" fc="00008000">
        <tpls c="5">
          <tpl fld="1" item="20"/>
          <tpl hier="33" item="15"/>
          <tpl fld="2" item="1"/>
          <tpl fld="7" item="0"/>
          <tpl hier="51" item="4294967295"/>
        </tpls>
      </n>
      <n v="123015174.81999999" in="0" bc="00B4F0FF" fc="00008000">
        <tpls c="5">
          <tpl fld="1" item="6"/>
          <tpl hier="33" item="15"/>
          <tpl fld="2" item="1"/>
          <tpl fld="7" item="0"/>
          <tpl hier="51" item="4294967295"/>
        </tpls>
      </n>
      <n v="467238245.31999999" in="0" bc="00B4F0FF" fc="00008000">
        <tpls c="5">
          <tpl fld="1" item="12"/>
          <tpl hier="33" item="15"/>
          <tpl fld="2" item="0"/>
          <tpl fld="7" item="0"/>
          <tpl hier="51" item="4294967295"/>
        </tpls>
      </n>
      <n v="23984430484.948002" in="0" bc="00B4F0FF" fc="00008000">
        <tpls c="5">
          <tpl fld="1" item="16"/>
          <tpl hier="33" item="15"/>
          <tpl fld="2" item="0"/>
          <tpl fld="7" item="0"/>
          <tpl hier="51" item="4294967295"/>
        </tpls>
      </n>
      <n v="6.9397193886198347E-2" in="1" bc="00B4F0FF" fc="00008000">
        <tpls c="5">
          <tpl fld="1" item="21"/>
          <tpl hier="33" item="15"/>
          <tpl fld="2" item="0"/>
          <tpl fld="7" item="0"/>
          <tpl hier="51" item="4294967295"/>
        </tpls>
      </n>
      <n v="119395420.37" in="0" bc="00B4F0FF" fc="00008000">
        <tpls c="5">
          <tpl fld="1" item="23"/>
          <tpl hier="33" item="15"/>
          <tpl fld="2" item="0"/>
          <tpl fld="7" item="0"/>
          <tpl hier="51" item="4294967295"/>
        </tpls>
      </n>
      <n v="9.1552870241935369E-2" in="1" bc="00B4F0FF" fc="00008000">
        <tpls c="5">
          <tpl fld="1" item="21"/>
          <tpl hier="33" item="15"/>
          <tpl fld="2" item="1"/>
          <tpl fld="7" item="0"/>
          <tpl hier="51" item="4294967295"/>
        </tpls>
      </n>
      <n v="30087690.350000001" in="0" bc="00B4F0FF" fc="00008000">
        <tpls c="5">
          <tpl fld="1" item="1"/>
          <tpl hier="33" item="15"/>
          <tpl fld="2" item="0"/>
          <tpl fld="7" item="0"/>
          <tpl hier="51" item="4294967295"/>
        </tpls>
      </n>
      <n v="0.65599989210150389" in="0" bc="00B4F0FF" fc="00008000">
        <tpls c="5">
          <tpl fld="1" item="7"/>
          <tpl hier="33" item="15"/>
          <tpl fld="2" item="1"/>
          <tpl fld="7" item="0"/>
          <tpl hier="51" item="4294967295"/>
        </tpls>
      </n>
      <n v="23984430484.948002" in="0" bc="00B4F0FF" fc="00008000">
        <tpls c="5">
          <tpl fld="1" item="4"/>
          <tpl hier="33" item="15"/>
          <tpl fld="2" item="0"/>
          <tpl fld="7" item="0"/>
          <tpl hier="51" item="4294967295"/>
        </tpls>
      </n>
      <n v="24095287666.804504" in="0" bc="00B4F0FF" fc="00008000">
        <tpls c="5">
          <tpl fld="1" item="4"/>
          <tpl hier="33" item="15"/>
          <tpl fld="2" item="1"/>
          <tpl fld="7" item="0"/>
          <tpl hier="51" item="4294967295"/>
        </tpls>
      </n>
      <n v="0.17317633867708029" in="2" bc="00B4F0FF" fc="00008000">
        <tpls c="5">
          <tpl fld="1" item="8"/>
          <tpl hier="33" item="15"/>
          <tpl fld="2" item="1"/>
          <tpl fld="7" item="0"/>
          <tpl hier="51" item="4294967295"/>
        </tpls>
      </n>
      <n v="188194162.28" in="0" bc="00B4F0FF" fc="00008000">
        <tpls c="5">
          <tpl fld="1" item="2"/>
          <tpl hier="33" item="15"/>
          <tpl fld="2" item="0"/>
          <tpl fld="7" item="0"/>
          <tpl hier="51" item="4294967295"/>
        </tpls>
      </n>
      <n v="218104911.03" in="0" bc="00B4F0FF" fc="00008000">
        <tpls c="5">
          <tpl fld="1" item="13"/>
          <tpl hier="33" item="15"/>
          <tpl fld="2" item="0"/>
          <tpl fld="7" item="0"/>
          <tpl hier="51" item="4294967295"/>
        </tpls>
      </n>
      <n v="2941284167.04" in="0" bc="00B4F0FF" fc="00008000">
        <tpls c="5">
          <tpl fld="1" item="20"/>
          <tpl hier="33" item="15"/>
          <tpl fld="2" item="0"/>
          <tpl fld="7" item="0"/>
          <tpl hier="51" item="4294967295"/>
        </tpls>
      </n>
      <n v="161097872.68000001" in="0" bc="00B4F0FF" fc="00008000">
        <tpls c="5">
          <tpl fld="1" item="18"/>
          <tpl hier="33" item="15"/>
          <tpl fld="2" item="1"/>
          <tpl fld="7" item="0"/>
          <tpl hier="51" item="4294967295"/>
        </tpls>
      </n>
      <n v="507627575.01385701" in="0" bc="00B4F0FF" fc="00008000">
        <tpls c="5">
          <tpl fld="1" item="12"/>
          <tpl hier="33" item="15"/>
          <tpl fld="2" item="1"/>
          <tpl fld="7" item="0"/>
          <tpl hier="51" item="4294967295"/>
        </tpls>
      </n>
      <n v="63338196.880000003" in="0" bc="00B4F0FF" fc="00008000">
        <tpls c="5">
          <tpl fld="1" item="11"/>
          <tpl hier="33" item="15"/>
          <tpl fld="2" item="1"/>
          <tpl fld="7" item="0"/>
          <tpl hier="51" item="4294967295"/>
        </tpls>
      </n>
      <m in="0" bc="00B4F0FF" fc="00404040">
        <tpls c="5">
          <tpl fld="1" item="37"/>
          <tpl hier="33" item="7"/>
          <tpl fld="2" item="0"/>
          <tpl fld="7" item="0"/>
          <tpl hier="51" item="4294967295"/>
        </tpls>
      </m>
      <n v="0" in="0" bc="00B4F0FF" fc="00404040">
        <tpls c="5">
          <tpl fld="1" item="5"/>
          <tpl fld="2" item="0"/>
          <tpl fld="7" item="0"/>
          <tpl hier="51" item="4294967295"/>
          <tpl fld="10" item="2"/>
        </tpls>
      </n>
      <m in="0" bc="00B4F0FF" fc="00404040">
        <tpls c="5">
          <tpl fld="1" item="45"/>
          <tpl hier="33" item="7"/>
          <tpl fld="2" item="1"/>
          <tpl fld="7" item="0"/>
          <tpl hier="51" item="4294967295"/>
        </tpls>
      </m>
      <m in="0" bc="00B4F0FF" fc="00404040">
        <tpls c="5">
          <tpl fld="1" item="11"/>
          <tpl hier="33" item="4"/>
          <tpl fld="2" item="2"/>
          <tpl hier="40" item="16"/>
          <tpl hier="51" item="4294967295"/>
        </tpls>
      </m>
      <n v="30068992378" in="0" bc="00B4F0FF" fc="00008000">
        <tpls c="5">
          <tpl fld="1" item="44"/>
          <tpl hier="33" item="4"/>
          <tpl fld="2" item="1"/>
          <tpl hier="40" item="16"/>
          <tpl hier="51" item="4294967295"/>
        </tpls>
      </n>
      <m in="0" fc="00404040">
        <tpls c="5">
          <tpl fld="9" item="14"/>
          <tpl hier="33" item="4"/>
          <tpl fld="2" item="2"/>
          <tpl hier="40" item="16"/>
          <tpl hier="51" item="4294967295"/>
        </tpls>
      </m>
      <m bc="00B4F0FF" fc="00404040">
        <tpls c="5">
          <tpl fld="1" item="48"/>
          <tpl hier="33" item="4"/>
          <tpl fld="2" item="3"/>
          <tpl hier="40" item="16"/>
          <tpl hier="51" item="4294967295"/>
        </tpls>
      </m>
      <n v="1114052728.79" in="0" bc="00B4F0FF" fc="00008000">
        <tpls c="5">
          <tpl fld="1" item="2"/>
          <tpl hier="33" item="4"/>
          <tpl fld="2" item="1"/>
          <tpl hier="40" item="16"/>
          <tpl hier="51" item="4294967295"/>
        </tpls>
      </n>
      <n v="0.16427136724089411" in="2" bc="00B4F0FF" fc="00008000">
        <tpls c="5">
          <tpl fld="1" item="15"/>
          <tpl hier="33" item="4"/>
          <tpl fld="2" item="4"/>
          <tpl hier="40" item="16"/>
          <tpl hier="51" item="4294967295"/>
        </tpls>
      </n>
      <n v="0.1817621260686178" in="2" bc="00B4F0FF" fc="00008000">
        <tpls c="5">
          <tpl fld="1" item="15"/>
          <tpl hier="33" item="4"/>
          <tpl fld="2" item="1"/>
          <tpl hier="40" item="16"/>
          <tpl hier="51" item="4294967295"/>
        </tpls>
      </n>
      <m in="0" bc="00B4F0FF" fc="00404040">
        <tpls c="5">
          <tpl fld="1" item="7"/>
          <tpl hier="33" item="4"/>
          <tpl fld="2" item="2"/>
          <tpl hier="40" item="16"/>
          <tpl hier="51" item="4294967295"/>
        </tpls>
      </m>
      <m in="0" bc="00B4F0FF" fc="00404040">
        <tpls c="5">
          <tpl fld="1" item="7"/>
          <tpl hier="33" item="4"/>
          <tpl fld="2" item="3"/>
          <tpl hier="40" item="16"/>
          <tpl hier="51" item="4294967295"/>
        </tpls>
      </m>
      <n v="0.49109420158006112" bc="00B4F0FF" fc="00008000">
        <tpls c="5">
          <tpl fld="1" item="48"/>
          <tpl hier="33" item="4"/>
          <tpl fld="2" item="1"/>
          <tpl hier="40" item="16"/>
          <tpl hier="51" item="4294967295"/>
        </tpls>
      </n>
      <n v="0.1299052539702438" in="1" bc="00B4F0FF" fc="00008000">
        <tpls c="5">
          <tpl fld="1" item="21"/>
          <tpl hier="33" item="4"/>
          <tpl fld="2" item="6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8"/>
          <tpl hier="40" item="16"/>
          <tpl hier="51" item="4294967295"/>
        </tpls>
      </m>
      <m in="0" fc="00404040">
        <tpls c="5">
          <tpl fld="9" item="9"/>
          <tpl hier="33" item="4"/>
          <tpl fld="2" item="3"/>
          <tpl hier="40" item="16"/>
          <tpl hier="51" item="4294967295"/>
        </tpls>
      </m>
      <m in="0" fc="00404040">
        <tpls c="5">
          <tpl fld="9" item="9"/>
          <tpl hier="33" item="4"/>
          <tpl fld="2" item="10"/>
          <tpl hier="40" item="16"/>
          <tpl hier="51" item="4294967295"/>
        </tpls>
      </m>
      <m in="0" fc="00404040">
        <tpls c="5">
          <tpl fld="20" item="10"/>
          <tpl hier="33" item="4"/>
          <tpl fld="2" item="5"/>
          <tpl hier="40" item="16"/>
          <tpl hier="51" item="4294967295"/>
        </tpls>
      </m>
      <n v="225105872557.95999" in="0" bc="00B4F0FF" fc="00008000">
        <tpls c="5">
          <tpl fld="1" item="16"/>
          <tpl hier="33" item="4"/>
          <tpl fld="2" item="5"/>
          <tpl hier="40" item="16"/>
          <tpl hier="51" item="4294967295"/>
        </tpls>
      </n>
      <m in="0" bc="00B4F0FF" fc="00404040">
        <tpls c="5">
          <tpl fld="1" item="40"/>
          <tpl hier="33" item="4"/>
          <tpl fld="2" item="3"/>
          <tpl hier="40" item="16"/>
          <tpl hier="51" item="4294967295"/>
        </tpls>
      </m>
      <n v="499542400" in="0" bc="00B4F0FF" fc="00008000">
        <tpls c="5">
          <tpl fld="1" item="32"/>
          <tpl hier="33" item="4"/>
          <tpl fld="2" item="23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6"/>
          <tpl hier="40" item="16"/>
          <tpl hier="51" item="4294967295"/>
        </tpls>
      </m>
      <n v="1418657364.9400003" in="0" bc="00B4F0FF" fc="00008000">
        <tpls c="5">
          <tpl fld="1" item="13"/>
          <tpl hier="33" item="4"/>
          <tpl fld="2" item="1"/>
          <tpl hier="40" item="16"/>
          <tpl hier="51" item="4294967295"/>
        </tpls>
      </n>
      <n v="359940239.12" in="0" bc="00B4F0FF" fc="00008000">
        <tpls c="5">
          <tpl fld="1" item="32"/>
          <tpl hier="33" item="4"/>
          <tpl fld="2" item="0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"/>
          <tpl hier="40" item="16"/>
          <tpl hier="51" item="4294967295"/>
        </tpls>
      </m>
      <m in="2" bc="00B4F0FF" fc="00404040">
        <tpls c="5">
          <tpl fld="1" item="15"/>
          <tpl hier="33" item="4"/>
          <tpl fld="2" item="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0"/>
          <tpl hier="40" item="16"/>
          <tpl hier="51" item="4294967295"/>
        </tpls>
      </m>
      <n v="2142154773.45" in="0" bc="00B4F0FF" fc="00008000">
        <tpls c="5">
          <tpl fld="1" item="2"/>
          <tpl hier="33" item="4"/>
          <tpl fld="2" item="4"/>
          <tpl hier="40" item="16"/>
          <tpl hier="51" item="4294967295"/>
        </tpls>
      </n>
      <m in="0" bc="00B4F0FF" fc="00404040">
        <tpls c="5">
          <tpl fld="1" item="46"/>
          <tpl hier="33" item="4"/>
          <tpl fld="2" item="3"/>
          <tpl hier="40" item="16"/>
          <tpl hier="51" item="4294967295"/>
        </tpls>
      </m>
      <n v="163221891500" in="0" bc="00B4F0FF" fc="00008000">
        <tpls c="5">
          <tpl fld="1" item="16"/>
          <tpl hier="33" item="4"/>
          <tpl fld="2" item="17"/>
          <tpl hier="40" item="16"/>
          <tpl hier="51" item="4294967295"/>
        </tpls>
      </n>
      <m in="0" bc="00B4F0FF" fc="00404040">
        <tpls c="5">
          <tpl fld="1" item="33"/>
          <tpl hier="33" item="4"/>
          <tpl fld="2" item="3"/>
          <tpl hier="40" item="16"/>
          <tpl hier="51" item="4294967295"/>
        </tpls>
      </m>
      <n v="481282000" in="0" bc="00B4F0FF" fc="00008000">
        <tpls c="5">
          <tpl fld="1" item="11"/>
          <tpl hier="33" item="4"/>
          <tpl fld="2" item="19"/>
          <tpl hier="40" item="16"/>
          <tpl hier="51" item="4294967295"/>
        </tpls>
      </n>
      <n v="0.57077934998327895" bc="00B4F0FF" fc="00008000">
        <tpls c="5">
          <tpl fld="1" item="48"/>
          <tpl hier="33" item="4"/>
          <tpl fld="2" item="18"/>
          <tpl hier="40" item="16"/>
          <tpl hier="51" item="4294967295"/>
        </tpls>
      </n>
      <n v="1150645381.2" in="0" bc="00B4F0FF" fc="00008000">
        <tpls c="5">
          <tpl fld="1" item="28"/>
          <tpl hier="33" item="4"/>
          <tpl fld="2" item="4"/>
          <tpl hier="40" item="16"/>
          <tpl hier="51" item="4294967295"/>
        </tpls>
      </n>
      <n v="0.15596216211463124" in="1" bc="00B4F0FF" fc="00008000">
        <tpls c="5">
          <tpl fld="1" item="21"/>
          <tpl hier="33" item="4"/>
          <tpl fld="2" item="16"/>
          <tpl hier="40" item="16"/>
          <tpl hier="51" item="4294967295"/>
        </tpls>
      </n>
      <n v="11839868049.319271" in="0" bc="00B4F0FF" fc="00008000">
        <tpls c="5">
          <tpl fld="1" item="51"/>
          <tpl hier="33" item="4"/>
          <tpl fld="2" item="15"/>
          <tpl hier="40" item="16"/>
          <tpl hier="51" item="4294967295"/>
        </tpls>
      </n>
      <n v="10730445541.83375" in="0" bc="00B4F0FF" fc="00008000">
        <tpls c="5">
          <tpl fld="1" item="40"/>
          <tpl hier="33" item="4"/>
          <tpl fld="2" item="7"/>
          <tpl hier="40" item="16"/>
          <tpl hier="51" item="4294967295"/>
        </tpls>
      </n>
      <n v="2719246500" in="0" bc="00B4F0FF" fc="00008000">
        <tpls c="5">
          <tpl fld="1" item="13"/>
          <tpl hier="33" item="4"/>
          <tpl fld="2" item="10"/>
          <tpl hier="40" item="16"/>
          <tpl hier="51" item="4294967295"/>
        </tpls>
      </n>
      <m in="0" bc="00B4F0FF" fc="00404040">
        <tpls c="5">
          <tpl fld="1" item="11"/>
          <tpl hier="33" item="4"/>
          <tpl fld="2" item="3"/>
          <tpl hier="40" item="16"/>
          <tpl hier="51" item="4294967295"/>
        </tpls>
      </m>
      <n v="-253216.08000000007" in="0" bc="00B4F0FF" fc="00000080">
        <tpls c="5">
          <tpl fld="1" item="41"/>
          <tpl hier="33" item="4"/>
          <tpl fld="2" item="1"/>
          <tpl hier="40" item="16"/>
          <tpl hier="51" item="4294967295"/>
        </tpls>
      </n>
      <m bc="00B4F0FF" fc="00404040">
        <tpls c="5">
          <tpl fld="1" item="48"/>
          <tpl hier="33" item="4"/>
          <tpl fld="2" item="2"/>
          <tpl hier="40" item="16"/>
          <tpl hier="51" item="4294967295"/>
        </tpls>
      </m>
      <m in="0" bc="00B4F0FF" fc="00404040">
        <tpls c="5">
          <tpl fld="1" item="20"/>
          <tpl hier="33" item="4"/>
          <tpl fld="2" item="3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"/>
          <tpl hier="40" item="16"/>
          <tpl hier="51" item="4294967295"/>
        </tpls>
      </m>
      <m in="0" bc="00B4F0FF" fc="00404040">
        <tpls c="5">
          <tpl fld="1" item="29"/>
          <tpl hier="33" item="4"/>
          <tpl fld="2" item="2"/>
          <tpl hier="40" item="16"/>
          <tpl hier="51" item="4294967295"/>
        </tpls>
      </m>
      <m in="0" bc="00B4F0FF" fc="00404040">
        <tpls c="5">
          <tpl fld="1" item="51"/>
          <tpl hier="33" item="4"/>
          <tpl fld="2" item="3"/>
          <tpl hier="40" item="16"/>
          <tpl hier="51" item="4294967295"/>
        </tpls>
      </m>
      <n v="0.13613484850552779" in="2" bc="00B4F0FF" fc="00008000">
        <tpls c="5">
          <tpl fld="1" item="9"/>
          <tpl hier="33" item="4"/>
          <tpl fld="2" item="21"/>
          <tpl hier="40" item="16"/>
          <tpl hier="51" item="4294967295"/>
        </tpls>
      </n>
      <n v="250008600" in="0" bc="00B4F0FF" fc="00008000">
        <tpls c="5">
          <tpl fld="1" item="19"/>
          <tpl hier="33" item="4"/>
          <tpl fld="2" item="7"/>
          <tpl hier="40" item="16"/>
          <tpl hier="51" item="4294967295"/>
        </tpls>
      </n>
      <n v="0" in="0" fc="00404040">
        <tpls c="5">
          <tpl fld="9" item="14"/>
          <tpl hier="33" item="4"/>
          <tpl fld="2" item="1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6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7"/>
          <tpl hier="40" item="16"/>
          <tpl hier="51" item="4294967295"/>
        </tpls>
      </m>
      <m in="0" fc="00404040">
        <tpls c="5">
          <tpl fld="9" item="14"/>
          <tpl hier="33" item="4"/>
          <tpl fld="2" item="3"/>
          <tpl hier="40" item="16"/>
          <tpl hier="51" item="4294967295"/>
        </tpls>
      </m>
      <n v="104327000" in="0" bc="00B4F0FF" fc="00008000">
        <tpls c="5">
          <tpl fld="1" item="32"/>
          <tpl hier="33" item="4"/>
          <tpl fld="2" item="15"/>
          <tpl hier="40" item="16"/>
          <tpl hier="51" item="4294967295"/>
        </tpls>
      </n>
      <m in="0" bc="00B4F0FF" fc="00404040">
        <tpls c="5">
          <tpl fld="1" item="13"/>
          <tpl hier="33" item="4"/>
          <tpl fld="2" item="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17"/>
          <tpl hier="40" item="16"/>
          <tpl hier="51" item="4294967295"/>
        </tpls>
      </m>
      <n v="0.1517574123398289" in="2" bc="00B4F0FF" fc="00008000">
        <tpls c="5">
          <tpl fld="1" item="15"/>
          <tpl hier="33" item="4"/>
          <tpl fld="2" item="5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"/>
          <tpl hier="40" item="16"/>
          <tpl hier="51" item="4294967295"/>
        </tpls>
      </m>
      <n v="158482369200" in="0" bc="00B4F0FF" fc="00008000">
        <tpls c="5">
          <tpl fld="1" item="16"/>
          <tpl hier="33" item="4"/>
          <tpl fld="2" item="21"/>
          <tpl hier="40" item="16"/>
          <tpl hier="51" item="4294967295"/>
        </tpls>
      </n>
      <n v="125667072.11" in="0" fc="00008000">
        <tpls c="5">
          <tpl fld="20" item="11"/>
          <tpl hier="33" item="4"/>
          <tpl fld="2" item="22"/>
          <tpl hier="40" item="16"/>
          <tpl hier="51" item="4294967295"/>
        </tpls>
      </n>
      <m in="0" bc="00B4F0FF" fc="00404040">
        <tpls c="5">
          <tpl fld="1" item="39"/>
          <tpl hier="33" item="4"/>
          <tpl fld="2" item="2"/>
          <tpl hier="40" item="16"/>
          <tpl hier="51" item="4294967295"/>
        </tpls>
      </m>
      <m in="0" bc="00B4F0FF" fc="00404040">
        <tpls c="5">
          <tpl fld="1" item="41"/>
          <tpl hier="33" item="4"/>
          <tpl fld="2" item="23"/>
          <tpl hier="40" item="16"/>
          <tpl hier="51" item="4294967295"/>
        </tpls>
      </m>
      <m in="0" fc="00404040">
        <tpls c="5">
          <tpl fld="9" item="14"/>
          <tpl hier="33" item="4"/>
          <tpl fld="2" item="7"/>
          <tpl hier="40" item="16"/>
          <tpl hier="51" item="4294967295"/>
        </tpls>
      </m>
      <n v="7351562500" in="0" bc="00B4F0FF" fc="00008000">
        <tpls c="5">
          <tpl fld="1" item="36"/>
          <tpl hier="33" item="4"/>
          <tpl fld="2" item="23"/>
          <tpl hier="40" item="16"/>
          <tpl hier="51" item="4294967295"/>
        </tpls>
      </n>
      <n v="752646431.3599999" in="0" bc="00B4F0FF" fc="00008000">
        <tpls c="5">
          <tpl fld="1" item="13"/>
          <tpl hier="33" item="4"/>
          <tpl fld="2" item="22"/>
          <tpl hier="40" item="16"/>
          <tpl hier="51" item="4294967295"/>
        </tpls>
      </n>
      <n v="337273524.69" in="0" bc="00B4F0FF" fc="00008000">
        <tpls c="5">
          <tpl fld="1" item="32"/>
          <tpl hier="33" item="4"/>
          <tpl fld="2" item="1"/>
          <tpl hier="40" item="16"/>
          <tpl hier="51" item="4294967295"/>
        </tpls>
      </n>
      <n v="0.47627062470190634" bc="00B4F0FF" fc="00008000">
        <tpls c="5">
          <tpl fld="1" item="48"/>
          <tpl hier="33" item="4"/>
          <tpl fld="2" item="6"/>
          <tpl hier="40" item="16"/>
          <tpl hier="51" item="4294967295"/>
        </tpls>
      </n>
      <m in="0" bc="00B4F0FF" fc="00404040">
        <tpls c="5">
          <tpl fld="1" item="28"/>
          <tpl hier="33" item="4"/>
          <tpl fld="2" item="3"/>
          <tpl hier="40" item="16"/>
          <tpl hier="51" item="4294967295"/>
        </tpls>
      </m>
      <m in="1" bc="00B4F0FF" fc="00404040">
        <tpls c="5">
          <tpl fld="1" item="21"/>
          <tpl hier="33" item="4"/>
          <tpl fld="2" item="3"/>
          <tpl hier="40" item="16"/>
          <tpl hier="51" item="4294967295"/>
        </tpls>
      </m>
      <n v="19852981553.360001" in="0" bc="00B4F0FF" fc="00008000">
        <tpls c="5">
          <tpl fld="1" item="20"/>
          <tpl hier="33" item="4"/>
          <tpl fld="2" item="8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"/>
          <tpl hier="40" item="16"/>
          <tpl hier="51" item="4294967295"/>
        </tpls>
      </m>
      <n v="58295863.620000005" in="0" bc="00B4F0FF" fc="00008000">
        <tpls c="5">
          <tpl fld="1" item="19"/>
          <tpl hier="33" item="4"/>
          <tpl fld="2" item="6"/>
          <tpl hier="40" item="16"/>
          <tpl hier="51" item="4294967295"/>
        </tpls>
      </n>
      <n v="71785100" in="0" bc="00B4F0FF" fc="00008000">
        <tpls c="5">
          <tpl fld="1" item="31"/>
          <tpl hier="33" item="4"/>
          <tpl fld="2" item="15"/>
          <tpl hier="40" item="16"/>
          <tpl hier="51" item="4294967295"/>
        </tpls>
      </n>
      <m in="0" fc="00404040">
        <tpls c="5">
          <tpl fld="20" item="10"/>
          <tpl hier="33" item="4"/>
          <tpl fld="2" item="8"/>
          <tpl hier="40" item="16"/>
          <tpl hier="51" item="4294967295"/>
        </tpls>
      </m>
      <n v="21265865735.239998" in="0" bc="00B4F0FF" fc="00008000">
        <tpls c="5">
          <tpl fld="1" item="29"/>
          <tpl hier="33" item="4"/>
          <tpl fld="2" item="1"/>
          <tpl hier="40" item="16"/>
          <tpl hier="51" item="4294967295"/>
        </tpls>
      </n>
      <n v="238382200" in="0" bc="00B4F0FF" fc="00008000">
        <tpls c="5">
          <tpl fld="1" item="31"/>
          <tpl hier="33" item="4"/>
          <tpl fld="2" item="21"/>
          <tpl hier="40" item="16"/>
          <tpl hier="51" item="4294967295"/>
        </tpls>
      </n>
      <n v="0.52682139554745644" bc="00B4F0FF" fc="00008000">
        <tpls c="5">
          <tpl fld="1" item="48"/>
          <tpl hier="33" item="4"/>
          <tpl fld="2" item="29"/>
          <tpl hier="40" item="16"/>
          <tpl hier="51" item="4294967295"/>
        </tpls>
      </n>
      <n v="136063508" in="0" bc="00B4F0FF" fc="00008000">
        <tpls c="5">
          <tpl fld="1" item="31"/>
          <tpl hier="33" item="4"/>
          <tpl fld="2" item="1"/>
          <tpl hier="40" item="16"/>
          <tpl hier="51" item="4294967295"/>
        </tpls>
      </n>
      <m in="0" bc="00B4F0FF" fc="00404040">
        <tpls c="5">
          <tpl fld="1" item="29"/>
          <tpl hier="33" item="4"/>
          <tpl fld="2" item="3"/>
          <tpl hier="40" item="16"/>
          <tpl hier="51" item="4294967295"/>
        </tpls>
      </m>
      <n v="10697569667.304998" in="0" bc="00B4F0FF" fc="00008000">
        <tpls c="5">
          <tpl fld="1" item="40"/>
          <tpl hier="33" item="4"/>
          <tpl fld="2" item="8"/>
          <tpl hier="40" item="16"/>
          <tpl hier="51" item="4294967295"/>
        </tpls>
      </n>
      <n v="0.15973651922125964" in="2" bc="00B4F0FF" fc="00008000">
        <tpls c="5">
          <tpl fld="1" item="9"/>
          <tpl hier="33" item="4"/>
          <tpl fld="2" item="5"/>
          <tpl hier="40" item="16"/>
          <tpl hier="51" item="4294967295"/>
        </tpls>
      </n>
      <n v="531938100" in="0" bc="00B4F0FF" fc="00008000">
        <tpls c="5">
          <tpl fld="1" item="25"/>
          <tpl hier="33" item="4"/>
          <tpl fld="2" item="27"/>
          <tpl hier="40" item="16"/>
          <tpl hier="51" item="4294967295"/>
        </tpls>
      </n>
      <n v="68475952" in="0" bc="00B4F0FF" fc="00008000">
        <tpls c="5">
          <tpl fld="1" item="31"/>
          <tpl hier="33" item="4"/>
          <tpl fld="2" item="6"/>
          <tpl hier="40" item="16"/>
          <tpl hier="51" item="4294967295"/>
        </tpls>
      </n>
      <m in="0" bc="00B4F0FF" fc="00404040">
        <tpls c="5">
          <tpl fld="1" item="2"/>
          <tpl hier="33" item="4"/>
          <tpl fld="2" item="3"/>
          <tpl hier="40" item="16"/>
          <tpl hier="51" item="4294967295"/>
        </tpls>
      </m>
      <n v="11600721381.429073" in="0" bc="00B4F0FF" fc="00008000">
        <tpls c="5">
          <tpl fld="1" item="40"/>
          <tpl hier="33" item="4"/>
          <tpl fld="2" item="28"/>
          <tpl hier="40" item="16"/>
          <tpl hier="51" item="4294967295"/>
        </tpls>
      </n>
      <n v="0.47283014599089551" in="0" bc="00B4F0FF" fc="00008000">
        <tpls c="5">
          <tpl fld="1" item="7"/>
          <tpl hier="33" item="4"/>
          <tpl fld="2" item="1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6"/>
          <tpl hier="40" item="16"/>
          <tpl hier="51" item="4294967295"/>
        </tpls>
      </n>
      <n v="253222175.87999997" in="0" bc="00B4F0FF" fc="00008000">
        <tpls c="5">
          <tpl fld="1" item="11"/>
          <tpl hier="33" item="4"/>
          <tpl fld="2" item="1"/>
          <tpl hier="40" item="16"/>
          <tpl hier="51" item="4294967295"/>
        </tpls>
      </n>
      <m in="0" bc="00B4F0FF" fc="00404040">
        <tpls c="5">
          <tpl fld="1" item="28"/>
          <tpl hier="33" item="4"/>
          <tpl fld="2" item="19"/>
          <tpl hier="40" item="16"/>
          <tpl hier="51" item="4294967295"/>
        </tpls>
      </m>
      <m in="0" fc="00404040">
        <tpls c="5">
          <tpl fld="9" item="5"/>
          <tpl hier="33" item="4"/>
          <tpl fld="2" item="13"/>
          <tpl hier="40" item="16"/>
          <tpl hier="51" item="4294967295"/>
        </tpls>
      </m>
      <n v="121563182.84999999" in="0" fc="00008000">
        <tpls c="5">
          <tpl fld="20" item="10"/>
          <tpl hier="33" item="4"/>
          <tpl fld="2" item="1"/>
          <tpl hier="40" item="16"/>
          <tpl hier="51" item="4294967295"/>
        </tpls>
      </n>
      <n v="0" in="0" fc="00404040">
        <tpls c="5">
          <tpl fld="9" item="14"/>
          <tpl hier="33" item="4"/>
          <tpl fld="2" item="6"/>
          <tpl hier="40" item="16"/>
          <tpl hier="51" item="4294967295"/>
        </tpls>
      </n>
      <n v="2398708400" in="0" bc="00B4F0FF" fc="00008000">
        <tpls c="5">
          <tpl fld="1" item="13"/>
          <tpl hier="33" item="4"/>
          <tpl fld="2" item="19"/>
          <tpl hier="40" item="16"/>
          <tpl hier="51" item="4294967295"/>
        </tpls>
      </n>
      <m in="0" fc="00404040">
        <tpls c="5">
          <tpl fld="20" item="11"/>
          <tpl hier="33" item="4"/>
          <tpl fld="2" item="2"/>
          <tpl hier="40" item="16"/>
          <tpl hier="51" item="4294967295"/>
        </tpls>
      </m>
      <n v="87064309923.621185" in="0" bc="00B4F0FF" fc="00008000">
        <tpls c="5">
          <tpl fld="1" item="33"/>
          <tpl hier="33" item="4"/>
          <tpl fld="2" item="28"/>
          <tpl hier="40" item="16"/>
          <tpl hier="51" item="4294967295"/>
        </tpls>
      </n>
      <m in="0" bc="00B4F0FF" fc="00404040">
        <tpls c="5">
          <tpl fld="1" item="25"/>
          <tpl hier="33" item="4"/>
          <tpl fld="2" item="3"/>
          <tpl hier="40" item="16"/>
          <tpl hier="51" item="4294967295"/>
        </tpls>
      </m>
      <m in="0" fc="00404040">
        <tpls c="5">
          <tpl fld="20" item="10"/>
          <tpl hier="33" item="4"/>
          <tpl fld="2" item="19"/>
          <tpl hier="40" item="16"/>
          <tpl hier="51" item="4294967295"/>
        </tpls>
      </m>
      <n v="10608739.57" in="0" fc="00008000">
        <tpls c="5">
          <tpl fld="9" item="10"/>
          <tpl hier="33" item="4"/>
          <tpl fld="2" item="1"/>
          <tpl hier="40" item="16"/>
          <tpl hier="51" item="4294967295"/>
        </tpls>
      </n>
      <n v="183695764730.8045" in="0" bc="00B4F0FF" fc="00008000">
        <tpls c="5">
          <tpl fld="1" item="4"/>
          <tpl hier="33" item="4"/>
          <tpl fld="2" item="1"/>
          <tpl hier="40" item="16"/>
          <tpl hier="51" item="4294967295"/>
        </tpls>
      </n>
      <m in="0" fc="00404040">
        <tpls c="5">
          <tpl fld="9" item="10"/>
          <tpl hier="33" item="4"/>
          <tpl fld="2" item="17"/>
          <tpl hier="40" item="16"/>
          <tpl hier="51" item="4294967295"/>
        </tpls>
      </m>
      <m in="0" bc="00B4F0FF" fc="00404040">
        <tpls c="5">
          <tpl fld="1" item="4"/>
          <tpl hier="33" item="4"/>
          <tpl fld="2" item="3"/>
          <tpl hier="40" item="16"/>
          <tpl hier="51" item="4294967295"/>
        </tpls>
      </m>
      <m in="0" fc="00404040">
        <tpls c="5">
          <tpl fld="20" item="11"/>
          <tpl hier="33" item="4"/>
          <tpl fld="2" item="18"/>
          <tpl hier="40" item="16"/>
          <tpl hier="51" item="4294967295"/>
        </tpls>
      </m>
      <n v="0.14839663543746673" in="2" bc="00B4F0FF" fc="00008000">
        <tpls c="5">
          <tpl fld="1" item="15"/>
          <tpl hier="33" item="4"/>
          <tpl fld="2" item="23"/>
          <tpl hier="40" item="16"/>
          <tpl hier="51" item="4294967295"/>
        </tpls>
      </n>
      <n v="42560022654.389999" in="0" bc="00B4F0FF" fc="00008000">
        <tpls c="5">
          <tpl fld="1" item="33"/>
          <tpl hier="33" item="4"/>
          <tpl fld="2" item="4"/>
          <tpl hier="40" item="16"/>
          <tpl hier="51" item="4294967295"/>
        </tpls>
      </n>
      <n v="115727570900" in="0" bc="00B4F0FF" fc="00008000">
        <tpls c="5">
          <tpl fld="1" item="5"/>
          <tpl hier="33" item="4"/>
          <tpl fld="2" item="17"/>
          <tpl hier="40" item="16"/>
          <tpl hier="51" item="4294967295"/>
        </tpls>
      </n>
      <m in="0" bc="00B4F0FF" fc="00404040">
        <tpls c="5">
          <tpl fld="1" item="17"/>
          <tpl hier="33" item="4"/>
          <tpl fld="2" item="3"/>
          <tpl hier="40" item="16"/>
          <tpl hier="51" item="4294967295"/>
        </tpls>
      </m>
      <m in="0" bc="00B4F0FF" fc="00404040">
        <tpls c="5">
          <tpl fld="1" item="43"/>
          <tpl hier="33" item="4"/>
          <tpl fld="2" item="3"/>
          <tpl hier="40" item="16"/>
          <tpl hier="51" item="4294967295"/>
        </tpls>
      </m>
      <m in="0" bc="00B4F0FF" fc="00404040">
        <tpls c="5">
          <tpl fld="1" item="49"/>
          <tpl hier="33" item="4"/>
          <tpl fld="2" item="3"/>
          <tpl hier="40" item="16"/>
          <tpl hier="51" item="4294967295"/>
        </tpls>
      </m>
      <n v="0" in="0" fc="00404040">
        <tpls c="5">
          <tpl fld="9" item="14"/>
          <tpl hier="33" item="4"/>
          <tpl fld="2" item="0"/>
          <tpl hier="40" item="16"/>
          <tpl hier="51" item="4294967295"/>
        </tpls>
      </n>
      <m in="0" fc="00404040">
        <tpls c="5">
          <tpl fld="9" item="5"/>
          <tpl hier="33" item="4"/>
          <tpl fld="2" item="15"/>
          <tpl hier="40" item="16"/>
          <tpl hier="51" item="4294967295"/>
        </tpls>
      </m>
      <m in="0" bc="00B4F0FF" fc="00404040">
        <tpls c="5">
          <tpl fld="1" item="35"/>
          <tpl hier="33" item="4"/>
          <tpl fld="2" item="3"/>
          <tpl hier="40" item="16"/>
          <tpl hier="51" item="4294967295"/>
        </tpls>
      </m>
      <n v="671842400" in="0" bc="00B4F0FF" fc="00008000">
        <tpls c="5">
          <tpl fld="1" item="19"/>
          <tpl hier="33" item="4"/>
          <tpl fld="2" item="10"/>
          <tpl hier="40" item="16"/>
          <tpl hier="51" item="4294967295"/>
        </tpls>
      </n>
      <n v="58940359131.020004" in="0" bc="00B4F0FF" fc="00008000">
        <tpls c="5">
          <tpl fld="1" item="43"/>
          <tpl hier="33" item="4"/>
          <tpl fld="2" item="1"/>
          <tpl hier="40" item="16"/>
          <tpl hier="51" item="4294967295"/>
        </tpls>
      </n>
      <m in="0" fc="00404040">
        <tpls c="5">
          <tpl fld="9" item="10"/>
          <tpl hier="33" item="4"/>
          <tpl fld="2" item="14"/>
          <tpl hier="40" item="16"/>
          <tpl hier="51" item="4294967295"/>
        </tpls>
      </m>
      <n v="0.62879217993223224" bc="00B4F0FF" fc="00008000">
        <tpls c="5">
          <tpl fld="1" item="48"/>
          <tpl hier="33" item="4"/>
          <tpl fld="2" item="14"/>
          <tpl hier="40" item="16"/>
          <tpl hier="51" item="4294967295"/>
        </tpls>
      </n>
      <m in="2" bc="00B4F0FF" fc="00404040">
        <tpls c="5">
          <tpl fld="1" item="15"/>
          <tpl hier="33" item="4"/>
          <tpl fld="2" item="3"/>
          <tpl hier="40" item="16"/>
          <tpl hier="51" item="4294967295"/>
        </tpls>
      </m>
      <n v="134328061204.35699" in="0" bc="00B4F0FF" fc="00008000">
        <tpls c="5">
          <tpl fld="1" item="5"/>
          <tpl hier="33" item="4"/>
          <tpl fld="2" item="31"/>
          <tpl hier="40" item="16"/>
          <tpl hier="51" item="4294967295"/>
        </tpls>
      </n>
      <n v="214764923.02000001" in="0" fc="00008000">
        <tpls c="5">
          <tpl fld="20" item="10"/>
          <tpl hier="33" item="4"/>
          <tpl fld="2" item="4"/>
          <tpl hier="40" item="16"/>
          <tpl hier="51" item="4294967295"/>
        </tpls>
      </n>
      <n v="41668271001.199997" in="0" bc="00B4F0FF" fc="00008000">
        <tpls c="5">
          <tpl fld="1" item="33"/>
          <tpl hier="33" item="4"/>
          <tpl fld="2" item="1"/>
          <tpl hier="40" item="16"/>
          <tpl hier="51" item="4294967295"/>
        </tpls>
      </n>
      <n v="681530778.44000006" in="0" bc="00B4F0FF" fc="00008000">
        <tpls c="5">
          <tpl fld="1" item="25"/>
          <tpl hier="33" item="4"/>
          <tpl fld="2" item="7"/>
          <tpl hier="40" item="16"/>
          <tpl hier="51" item="4294967295"/>
        </tpls>
      </n>
      <n v="54373578024.025002" in="0" bc="00B4F0FF" fc="00008000">
        <tpls c="5">
          <tpl fld="1" item="43"/>
          <tpl hier="33" item="4"/>
          <tpl fld="2" item="8"/>
          <tpl hier="40" item="16"/>
          <tpl hier="51" item="4294967295"/>
        </tpls>
      </n>
      <m in="0" fc="00404040">
        <tpls c="5">
          <tpl fld="20" item="10"/>
          <tpl hier="33" item="4"/>
          <tpl fld="2" item="23"/>
          <tpl hier="40" item="16"/>
          <tpl hier="51" item="4294967295"/>
        </tpls>
      </m>
      <m in="0" fc="00404040">
        <tpls c="5">
          <tpl fld="9" item="10"/>
          <tpl hier="33" item="4"/>
          <tpl fld="2" item="3"/>
          <tpl hier="40" item="16"/>
          <tpl hier="51" item="4294967295"/>
        </tpls>
      </m>
      <n v="20805165611.259998" in="0" bc="00B4F0FF" fc="00008000">
        <tpls c="5">
          <tpl fld="1" item="20"/>
          <tpl hier="33" item="4"/>
          <tpl fld="2" item="31"/>
          <tpl hier="40" item="16"/>
          <tpl hier="51" item="4294967295"/>
        </tpls>
      </n>
      <n v="0.14127827806078178" in="2" bc="00B4F0FF" fc="00008000">
        <tpls c="5">
          <tpl fld="1" item="9"/>
          <tpl hier="33" item="4"/>
          <tpl fld="2" item="17"/>
          <tpl hier="40" item="16"/>
          <tpl hier="51" item="4294967295"/>
        </tpls>
      </n>
      <n v="283482778.86000001" in="0" bc="00B4F0FF" fc="00008000">
        <tpls c="5">
          <tpl fld="1" item="31"/>
          <tpl hier="33" item="4"/>
          <tpl fld="2" item="13"/>
          <tpl hier="40" item="16"/>
          <tpl hier="51" item="4294967295"/>
        </tpls>
      </n>
      <n v="128677100" in="0" bc="00B4F0FF" fc="00008000">
        <tpls c="5">
          <tpl fld="1" item="31"/>
          <tpl hier="33" item="4"/>
          <tpl fld="2" item="16"/>
          <tpl hier="40" item="16"/>
          <tpl hier="51" item="4294967295"/>
        </tpls>
      </n>
      <n v="229413446.36000007" in="0" bc="00B4F0FF" fc="00008000">
        <tpls c="5">
          <tpl fld="1" item="46"/>
          <tpl hier="33" item="4"/>
          <tpl fld="2" item="1"/>
          <tpl hier="40" item="16"/>
          <tpl hier="51" item="4294967295"/>
        </tpls>
      </n>
      <n v="419641717.50999999" in="0" bc="00B4F0FF" fc="00008000">
        <tpls c="5">
          <tpl fld="1" item="49"/>
          <tpl hier="33" item="4"/>
          <tpl fld="2" item="13"/>
          <tpl hier="40" item="16"/>
          <tpl hier="51" item="4294967295"/>
        </tpls>
      </n>
      <n v="51396558310.685616" in="0" bc="00B4F0FF" fc="00008000">
        <tpls c="5">
          <tpl fld="1" item="33"/>
          <tpl hier="33" item="4"/>
          <tpl fld="2" item="18"/>
          <tpl hier="40" item="16"/>
          <tpl hier="51" item="4294967295"/>
        </tpls>
      </n>
      <m in="0" bc="00B4F0FF" fc="00404040">
        <tpls c="5">
          <tpl fld="1" item="36"/>
          <tpl hier="33" item="4"/>
          <tpl fld="2" item="3"/>
          <tpl hier="40" item="16"/>
          <tpl hier="51" item="4294967295"/>
        </tpls>
      </m>
      <n v="0.54524401183737281" bc="00B4F0FF" fc="00008000">
        <tpls c="5">
          <tpl fld="1" item="48"/>
          <tpl hier="33" item="4"/>
          <tpl fld="2" item="33"/>
          <tpl hier="40" item="16"/>
          <tpl hier="51" item="4294967295"/>
        </tpls>
      </n>
      <n v="0" in="0" fc="00404040">
        <tpls c="5">
          <tpl fld="9" item="9"/>
          <tpl hier="33" item="4"/>
          <tpl fld="2" item="22"/>
          <tpl hier="40" item="16"/>
          <tpl hier="51" item="4294967295"/>
        </tpls>
      </n>
      <n v="0.14255276189435476" in="2" bc="00B4F0FF" fc="00008000">
        <tpls c="5">
          <tpl fld="1" item="15"/>
          <tpl hier="33" item="4"/>
          <tpl fld="2" item="0"/>
          <tpl hier="40" item="16"/>
          <tpl hier="51" item="4294967295"/>
        </tpls>
      </n>
      <m in="0" fc="00404040">
        <tpls c="5">
          <tpl fld="20" item="11"/>
          <tpl hier="33" item="4"/>
          <tpl fld="2" item="3"/>
          <tpl hier="40" item="16"/>
          <tpl hier="51" item="4294967295"/>
        </tpls>
      </m>
      <n v="0" in="0" bc="00B4F0FF" fc="00404040">
        <tpls c="5">
          <tpl fld="1" item="36"/>
          <tpl hier="33" item="4"/>
          <tpl fld="2" item="1"/>
          <tpl hier="40" item="16"/>
          <tpl hier="51" item="4294967295"/>
        </tpls>
      </n>
      <m in="0" bc="00B4F0FF" fc="00404040">
        <tpls c="5">
          <tpl fld="1" item="16"/>
          <tpl hier="33" item="4"/>
          <tpl fld="2" item="2"/>
          <tpl hier="40" item="16"/>
          <tpl hier="51" item="4294967295"/>
        </tpls>
      </m>
      <n v="1443652291.8199999" in="0" bc="00B4F0FF" fc="00008000">
        <tpls c="5">
          <tpl fld="1" item="25"/>
          <tpl hier="33" item="4"/>
          <tpl fld="2" item="13"/>
          <tpl hier="40" item="16"/>
          <tpl hier="51" item="4294967295"/>
        </tpls>
      </n>
      <n v="96327512900" in="0" bc="00B4F0FF" fc="00008000">
        <tpls c="5">
          <tpl fld="1" item="5"/>
          <tpl hier="33" item="4"/>
          <tpl fld="2" item="20"/>
          <tpl hier="40" item="16"/>
          <tpl hier="51" item="4294967295"/>
        </tpls>
      </n>
      <n v="23098519913.579998" in="0" bc="00B4F0FF" fc="00008000">
        <tpls c="5">
          <tpl fld="1" item="20"/>
          <tpl hier="33" item="4"/>
          <tpl fld="2" item="1"/>
          <tpl hier="40" item="16"/>
          <tpl hier="51" item="4294967295"/>
        </tpls>
      </n>
      <m in="0" fc="00404040">
        <tpls c="5">
          <tpl fld="9" item="9"/>
          <tpl hier="33" item="4"/>
          <tpl fld="2" item="2"/>
          <tpl hier="40" item="16"/>
          <tpl hier="51" item="4294967295"/>
        </tpls>
      </m>
      <m in="2" bc="00B4F0FF" fc="00404040">
        <tpls c="5">
          <tpl fld="1" item="9"/>
          <tpl hier="33" item="4"/>
          <tpl fld="2" item="2"/>
          <tpl hier="40" item="16"/>
          <tpl hier="51" item="4294967295"/>
        </tpls>
      </m>
      <n v="233647520783.8045" in="0" bc="00B4F0FF" fc="00008000">
        <tpls c="5">
          <tpl fld="1" item="16"/>
          <tpl hier="33" item="4"/>
          <tpl fld="2" item="1"/>
          <tpl hier="40" item="16"/>
          <tpl hier="51" item="4294967295"/>
        </tpls>
      </n>
      <n v="3.7714397393886767E-3" in="1" bc="00B4F0FF" fc="00008000">
        <tpls c="5">
          <tpl fld="1" item="24"/>
          <tpl hier="33" item="4"/>
          <tpl fld="2" item="4"/>
          <tpl hier="40" item="16"/>
          <tpl hier="51" item="4294967295"/>
        </tpls>
      </n>
      <m in="0" bc="00B4F0FF" fc="00404040">
        <tpls c="5">
          <tpl fld="1" item="32"/>
          <tpl hier="33" item="4"/>
          <tpl fld="2" item="3"/>
          <tpl hier="40" item="16"/>
          <tpl hier="51" item="4294967295"/>
        </tpls>
      </m>
      <n v="979982664.62000012" in="0" bc="00B4F0FF" fc="00008000">
        <tpls c="5">
          <tpl fld="1" item="25"/>
          <tpl hier="33" item="4"/>
          <tpl fld="2" item="31"/>
          <tpl hier="40" item="16"/>
          <tpl hier="51" item="4294967295"/>
        </tpls>
      </n>
      <n v="8.1261559739192316E-2" in="1" bc="00B4F0FF" fc="00008000">
        <tpls c="5">
          <tpl fld="1" item="21"/>
          <tpl hier="33" item="4"/>
          <tpl fld="2" item="8"/>
          <tpl hier="40" item="16"/>
          <tpl hier="51" item="4294967295"/>
        </tpls>
      </n>
      <n v="4504361000" bc="00B4F0FF" fc="00008000">
        <tpls c="5">
          <tpl fld="1" item="38"/>
          <tpl hier="33" item="4"/>
          <tpl fld="2" item="10"/>
          <tpl hier="40" item="16"/>
          <tpl hier="51" item="4294967295"/>
        </tpls>
      </n>
      <m in="2" bc="00B4F0FF" fc="00404040">
        <tpls c="5">
          <tpl fld="1" item="9"/>
          <tpl hier="33" item="4"/>
          <tpl fld="2" item="3"/>
          <tpl hier="40" item="16"/>
          <tpl hier="51" item="4294967295"/>
        </tpls>
      </m>
      <n v="362973800" in="0" bc="00B4F0FF" fc="00008000">
        <tpls c="5">
          <tpl fld="1" item="49"/>
          <tpl hier="33" item="4"/>
          <tpl fld="2" item="10"/>
          <tpl hier="40" item="16"/>
          <tpl hier="51" item="4294967295"/>
        </tpls>
      </n>
      <m in="0" fc="00404040">
        <tpls c="5">
          <tpl fld="20" item="10"/>
          <tpl hier="33" item="4"/>
          <tpl fld="2" item="15"/>
          <tpl hier="40" item="16"/>
          <tpl hier="51" item="4294967295"/>
        </tpls>
      </m>
      <n v="218217643470.97" in="0" bc="00B4F0FF" fc="00008000">
        <tpls c="5">
          <tpl fld="1" item="16"/>
          <tpl hier="33" item="4"/>
          <tpl fld="2" item="14"/>
          <tpl hier="40" item="16"/>
          <tpl hier="51" item="4294967295"/>
        </tpls>
      </n>
      <m in="0" bc="00B4F0FF" fc="00404040">
        <tpls c="5">
          <tpl fld="1" item="32"/>
          <tpl hier="33" item="4"/>
          <tpl fld="2" item="2"/>
          <tpl hier="40" item="16"/>
          <tpl hier="51" item="4294967295"/>
        </tpls>
      </m>
      <n v="0.14945888890747031" in="2" bc="00B4F0FF" fc="00008000">
        <tpls c="5">
          <tpl fld="1" item="15"/>
          <tpl hier="33" item="4"/>
          <tpl fld="2" item="22"/>
          <tpl hier="40" item="16"/>
          <tpl hier="51" item="4294967295"/>
        </tpls>
      </n>
      <n v="1773174800" in="0" bc="00B4F0FF" fc="00008000">
        <tpls c="5">
          <tpl fld="1" item="13"/>
          <tpl hier="33" item="4"/>
          <tpl fld="2" item="16"/>
          <tpl hier="40" item="16"/>
          <tpl hier="51" item="4294967295"/>
        </tpls>
      </n>
      <m in="0" fc="00404040">
        <tpls c="5">
          <tpl fld="9" item="9"/>
          <tpl hier="33" item="4"/>
          <tpl fld="2" item="26"/>
          <tpl hier="40" item="16"/>
          <tpl hier="51" item="4294967295"/>
        </tpls>
      </m>
      <m in="0" fc="00404040">
        <tpls c="5">
          <tpl fld="20" item="10"/>
          <tpl hier="33" item="4"/>
          <tpl fld="2" item="3"/>
          <tpl hier="40" item="16"/>
          <tpl hier="51" item="4294967295"/>
        </tpls>
      </m>
      <n v="46644142633.419998" in="0" bc="00B4F0FF" fc="00008000">
        <tpls c="5">
          <tpl fld="1" item="43"/>
          <tpl hier="33" item="4"/>
          <tpl fld="2" item="14"/>
          <tpl hier="40" item="16"/>
          <tpl hier="51" item="4294967295"/>
        </tpls>
      </n>
      <n v="1537608838.5" in="0" bc="00B4F0FF" fc="00008000">
        <tpls c="5">
          <tpl fld="1" item="39"/>
          <tpl hier="33" item="4"/>
          <tpl fld="2" item="1"/>
          <tpl hier="40" item="16"/>
          <tpl hier="51" item="4294967295"/>
        </tpls>
      </n>
      <n v="3.6402304566543935E-3" in="1" bc="00B4F0FF" fc="00008000">
        <tpls c="5">
          <tpl fld="1" item="24"/>
          <tpl hier="33" item="4"/>
          <tpl fld="2" item="8"/>
          <tpl hier="40" item="16"/>
          <tpl hier="51" item="4294967295"/>
        </tpls>
      </n>
      <n v="330054800" in="0" bc="00B4F0FF" fc="00008000">
        <tpls c="5">
          <tpl fld="1" item="32"/>
          <tpl hier="33" item="4"/>
          <tpl fld="2" item="10"/>
          <tpl hier="40" item="16"/>
          <tpl hier="51" item="4294967295"/>
        </tpls>
      </n>
      <n v="979497281.26385701" in="0" bc="00B4F0FF" fc="00008000">
        <tpls c="5">
          <tpl fld="1" item="25"/>
          <tpl hier="33" item="4"/>
          <tpl fld="2" item="1"/>
          <tpl hier="40" item="16"/>
          <tpl hier="51" item="4294967295"/>
        </tpls>
      </n>
      <m in="1" bc="00B4F0FF" fc="00404040">
        <tpls c="5">
          <tpl fld="1" item="21"/>
          <tpl hier="33" item="4"/>
          <tpl fld="2" item="2"/>
          <tpl hier="40" item="16"/>
          <tpl hier="51" item="4294967295"/>
        </tpls>
      </m>
      <n v="4176437700" bc="00B4F0FF" fc="00008000">
        <tpls c="5">
          <tpl fld="1" item="38"/>
          <tpl hier="33" item="4"/>
          <tpl fld="2" item="28"/>
          <tpl hier="40" item="16"/>
          <tpl hier="51" item="4294967295"/>
        </tpls>
      </n>
      <n v="921698800" in="0" bc="00B4F0FF" fc="00008000">
        <tpls c="5">
          <tpl fld="1" item="13"/>
          <tpl hier="33" item="4"/>
          <tpl fld="2" item="15"/>
          <tpl hier="40" item="16"/>
          <tpl hier="51" item="4294967295"/>
        </tpls>
      </n>
      <m in="0" bc="00B4F0FF" fc="00404040">
        <tpls c="5">
          <tpl fld="1" item="34"/>
          <tpl hier="33" item="4"/>
          <tpl fld="2" item="32"/>
          <tpl hier="40" item="16"/>
          <tpl hier="51" item="4294967295"/>
        </tpls>
      </m>
      <m in="0" bc="00B4F0FF" fc="00404040">
        <tpls c="5">
          <tpl fld="1" item="5"/>
          <tpl hier="33" item="4"/>
          <tpl fld="2" item="3"/>
          <tpl hier="40" item="16"/>
          <tpl hier="51" item="4294967295"/>
        </tpls>
      </m>
      <n v="10713317112.148748" in="0" bc="00B4F0FF" fc="00008000">
        <tpls c="5">
          <tpl fld="1" item="40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9"/>
          <tpl hier="33" item="4"/>
          <tpl fld="2" item="2"/>
          <tpl hier="40" item="16"/>
          <tpl hier="51" item="4294967295"/>
        </tpls>
      </m>
      <m in="0" fc="00404040">
        <tpls c="5">
          <tpl fld="9" item="14"/>
          <tpl hier="33" item="4"/>
          <tpl fld="2" item="15"/>
          <tpl hier="40" item="16"/>
          <tpl hier="51" item="4294967295"/>
        </tpls>
      </m>
      <n v="5.3364360760574806E-3" in="1" bc="00B4F0FF" fc="00008000">
        <tpls c="5">
          <tpl fld="1" item="24"/>
          <tpl hier="33" item="4"/>
          <tpl fld="2" item="6"/>
          <tpl hier="40" item="16"/>
          <tpl hier="51" item="4294967295"/>
        </tpls>
      </n>
      <n v="0.19903449442808402" in="1" bc="00B4F0FF" fc="00008000">
        <tpls c="5">
          <tpl fld="1" item="21"/>
          <tpl hier="33" item="4"/>
          <tpl fld="2" item="27"/>
          <tpl hier="40" item="16"/>
          <tpl hier="51" item="4294967295"/>
        </tpls>
      </n>
      <m in="0" fc="00404040">
        <tpls c="5">
          <tpl fld="9" item="5"/>
          <tpl hier="33" item="4"/>
          <tpl fld="2" item="7"/>
          <tpl hier="40" item="16"/>
          <tpl hier="51" item="4294967295"/>
        </tpls>
      </m>
      <n v="5556967400" bc="00B4F0FF" fc="00008000">
        <tpls c="5">
          <tpl fld="1" item="38"/>
          <tpl hier="33" item="4"/>
          <tpl fld="2" item="21"/>
          <tpl hier="40" item="16"/>
          <tpl hier="51" item="4294967295"/>
        </tpls>
      </n>
      <m in="0" bc="00B4F0FF" fc="00404040">
        <tpls c="5">
          <tpl fld="1" item="36"/>
          <tpl hier="33" item="4"/>
          <tpl fld="2" item="2"/>
          <tpl hier="40" item="16"/>
          <tpl hier="51" item="4294967295"/>
        </tpls>
      </m>
      <m in="1" bc="00B4F0FF" fc="00404040">
        <tpls c="5">
          <tpl fld="1" item="24"/>
          <tpl hier="33" item="4"/>
          <tpl fld="2" item="3"/>
          <tpl hier="40" item="16"/>
          <tpl hier="51" item="4294967295"/>
        </tpls>
      </m>
      <n v="487332502.33000004" in="0" bc="00B4F0FF" fc="00008000">
        <tpls c="5">
          <tpl fld="1" item="11"/>
          <tpl hier="33" item="4"/>
          <tpl fld="2" item="8"/>
          <tpl hier="40" item="16"/>
          <tpl hier="51" item="4294967295"/>
        </tpls>
      </n>
      <m in="0" bc="00B4F0FF" fc="00404040">
        <tpls c="5">
          <tpl fld="1" item="6"/>
          <tpl hier="33" item="4"/>
          <tpl fld="2" item="3"/>
          <tpl hier="40" item="16"/>
          <tpl hier="51" item="4294967295"/>
        </tpls>
      </m>
      <m in="0" bc="00B4F0FF" fc="00404040">
        <tpls c="5">
          <tpl fld="1" item="28"/>
          <tpl hier="33" item="4"/>
          <tpl fld="2" item="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3"/>
          <tpl hier="40" item="16"/>
          <tpl hier="51" item="4294967295"/>
        </tpls>
      </m>
      <n v="1840948880.665" in="0" bc="00B4F0FF" fc="00008000">
        <tpls c="5">
          <tpl fld="1" item="28"/>
          <tpl hier="33" item="4"/>
          <tpl fld="2" item="37"/>
          <tpl hier="40" item="16"/>
          <tpl hier="51" item="4294967295"/>
        </tpls>
      </n>
      <m in="0" bc="00B4F0FF" fc="00404040">
        <tpls c="5">
          <tpl fld="1" item="19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37"/>
          <tpl hier="40" item="16"/>
          <tpl hier="51" item="4294967295"/>
        </tpls>
      </m>
      <n v="91611534.020000011" in="0" bc="00B4F0FF" fc="00008000">
        <tpls c="5">
          <tpl fld="1" item="31"/>
          <tpl hier="33" item="4"/>
          <tpl fld="2" item="22"/>
          <tpl hier="40" item="16"/>
          <tpl hier="51" item="4294967295"/>
        </tpls>
      </n>
      <n v="1019895303.85" in="0" bc="00B4F0FF" fc="00008000">
        <tpls c="5">
          <tpl fld="1" item="28"/>
          <tpl hier="33" item="4"/>
          <tpl fld="2" item="13"/>
          <tpl hier="40" item="16"/>
          <tpl hier="51" item="4294967295"/>
        </tpls>
      </n>
      <n v="15801050824.839928" in="0" bc="00B4F0FF" fc="00008000">
        <tpls c="5">
          <tpl fld="1" item="51"/>
          <tpl hier="33" item="4"/>
          <tpl fld="2" item="1"/>
          <tpl hier="40" item="16"/>
          <tpl hier="51" item="4294967295"/>
        </tpls>
      </n>
      <n v="3588519900" in="0" bc="00B4F0FF" fc="00008000">
        <tpls c="5">
          <tpl fld="1" item="12"/>
          <tpl hier="33" item="4"/>
          <tpl fld="2" item="16"/>
          <tpl hier="40" item="16"/>
          <tpl hier="51" item="4294967295"/>
        </tpls>
      </n>
      <n v="293852400" in="0" bc="00B4F0FF" fc="00008000">
        <tpls c="5">
          <tpl fld="1" item="32"/>
          <tpl hier="33" item="4"/>
          <tpl fld="2" item="19"/>
          <tpl hier="40" item="16"/>
          <tpl hier="51" item="4294967295"/>
        </tpls>
      </n>
      <n v="0.11718661694196558" in="1" bc="00B4F0FF" fc="00008000">
        <tpls c="5">
          <tpl fld="1" item="21"/>
          <tpl hier="33" item="4"/>
          <tpl fld="2" item="1"/>
          <tpl hier="40" item="16"/>
          <tpl hier="51" item="4294967295"/>
        </tpls>
      </n>
      <m in="0" bc="00B4F0FF" fc="00404040">
        <tpls c="5">
          <tpl fld="1" item="35"/>
          <tpl hier="33" item="4"/>
          <tpl fld="2" item="2"/>
          <tpl hier="40" item="16"/>
          <tpl hier="51" item="4294967295"/>
        </tpls>
      </m>
      <m in="0" bc="00B4F0FF" fc="00404040">
        <tpls c="5">
          <tpl fld="1" item="13"/>
          <tpl hier="33" item="4"/>
          <tpl fld="2" item="3"/>
          <tpl hier="40" item="16"/>
          <tpl hier="51" item="4294967295"/>
        </tpls>
      </m>
      <m in="0" bc="00B4F0FF" fc="00404040">
        <tpls c="5">
          <tpl fld="1" item="2"/>
          <tpl hier="33" item="4"/>
          <tpl fld="2" item="2"/>
          <tpl hier="40" item="16"/>
          <tpl hier="51" item="4294967295"/>
        </tpls>
      </m>
      <n v="178526894322.38" in="0" bc="00B4F0FF" fc="00008000">
        <tpls c="5">
          <tpl fld="1" item="35"/>
          <tpl hier="33" item="4"/>
          <tpl fld="2" item="1"/>
          <tpl hier="40" item="16"/>
          <tpl hier="51" item="4294967295"/>
        </tpls>
      </n>
      <n v="349111900" in="0" bc="00B4F0FF" fc="00008000">
        <tpls c="5">
          <tpl fld="1" item="11"/>
          <tpl hier="33" item="4"/>
          <tpl fld="2" item="16"/>
          <tpl hier="40" item="16"/>
          <tpl hier="51" item="4294967295"/>
        </tpls>
      </n>
      <n v="0.39904557472733715" in="0" bc="00B4F0FF" fc="00008000">
        <tpls c="5">
          <tpl fld="1" item="7"/>
          <tpl hier="33" item="4"/>
          <tpl fld="2" item="1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8"/>
          <tpl hier="40" item="16"/>
          <tpl hier="51" item="4294967295"/>
        </tpls>
      </m>
      <m in="0" bc="00B4F0FF" fc="00404040">
        <tpls c="5">
          <tpl fld="1" item="44"/>
          <tpl hier="33" item="4"/>
          <tpl fld="2" item="14"/>
          <tpl hier="40" item="16"/>
          <tpl hier="51" item="4294967295"/>
        </tpls>
      </m>
      <n v="158914354900" in="0" bc="00B4F0FF" fc="00008000">
        <tpls c="5">
          <tpl fld="1" item="16"/>
          <tpl hier="33" item="4"/>
          <tpl fld="2" item="15"/>
          <tpl hier="40" item="16"/>
          <tpl hier="51" item="4294967295"/>
        </tpls>
      </n>
      <n v="209655418252.70001" in="0" bc="00B4F0FF" fc="00008000">
        <tpls c="5">
          <tpl fld="1" item="16"/>
          <tpl hier="33" item="4"/>
          <tpl fld="2" item="18"/>
          <tpl hier="40" item="16"/>
          <tpl hier="51" item="4294967295"/>
        </tpls>
      </n>
      <m in="0" bc="00B4F0FF" fc="00404040">
        <tpls c="5">
          <tpl fld="1" item="16"/>
          <tpl hier="33" item="4"/>
          <tpl fld="2" item="3"/>
          <tpl hier="40" item="16"/>
          <tpl hier="51" item="4294967295"/>
        </tpls>
      </m>
      <n v="223521093205.948" in="0" bc="00B4F0FF" fc="00008000">
        <tpls c="5">
          <tpl fld="1" item="16"/>
          <tpl hier="33" item="4"/>
          <tpl fld="2" item="0"/>
          <tpl hier="40" item="16"/>
          <tpl hier="51" item="4294967295"/>
        </tpls>
      </n>
      <n v="132874826400" in="0" bc="00B4F0FF" fc="00008000">
        <tpls c="5">
          <tpl fld="1" item="16"/>
          <tpl hier="33" item="4"/>
          <tpl fld="2" item="16"/>
          <tpl hier="40" item="16"/>
          <tpl hier="51" item="4294967295"/>
        </tpls>
      </n>
      <n v="19223461974.650002" in="0" bc="00B4F0FF" fc="00008000">
        <tpls c="5">
          <tpl fld="1" item="29"/>
          <tpl hier="33" item="4"/>
          <tpl fld="2" item="26"/>
          <tpl hier="40" item="16"/>
          <tpl hier="51" item="4294967295"/>
        </tpls>
      </n>
      <n v="17968400477.480003" in="0" bc="00B4F0FF" fc="00008000">
        <tpls c="5">
          <tpl fld="1" item="29"/>
          <tpl hier="33" item="4"/>
          <tpl fld="2" item="18"/>
          <tpl hier="40" item="16"/>
          <tpl hier="51" item="4294967295"/>
        </tpls>
      </n>
      <n v="10406835411.125" in="0" bc="00B4F0FF" fc="00008000">
        <tpls c="5">
          <tpl fld="1" item="40"/>
          <tpl hier="33" item="4"/>
          <tpl fld="2" item="1"/>
          <tpl hier="40" item="16"/>
          <tpl hier="51" item="4294967295"/>
        </tpls>
      </n>
      <n v="10720606525.777498" in="0" bc="00B4F0FF" fc="00008000">
        <tpls c="5">
          <tpl fld="1" item="40"/>
          <tpl hier="33" item="4"/>
          <tpl fld="2" item="34"/>
          <tpl hier="40" item="16"/>
          <tpl hier="51" item="4294967295"/>
        </tpls>
      </n>
      <n v="9367683016.0203228" in="0" bc="00B4F0FF" fc="00008000">
        <tpls c="5">
          <tpl fld="1" item="40"/>
          <tpl hier="33" item="4"/>
          <tpl fld="2" item="21"/>
          <tpl hier="40" item="16"/>
          <tpl hier="51" item="4294967295"/>
        </tpls>
      </n>
      <n v="10545231308.81875" in="0" bc="00B4F0FF" fc="00008000">
        <tpls c="5">
          <tpl fld="1" item="40"/>
          <tpl hier="33" item="4"/>
          <tpl fld="2" item="22"/>
          <tpl hier="40" item="16"/>
          <tpl hier="51" item="4294967295"/>
        </tpls>
      </n>
      <m in="0" bc="00B4F0FF" fc="00404040">
        <tpls c="5">
          <tpl fld="1" item="40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27"/>
          <tpl hier="40" item="16"/>
          <tpl hier="51" item="4294967295"/>
        </tpls>
      </m>
      <m in="0" fc="00404040">
        <tpls c="5">
          <tpl fld="20" item="10"/>
          <tpl hier="33" item="4"/>
          <tpl fld="2" item="7"/>
          <tpl hier="40" item="16"/>
          <tpl hier="51" item="4294967295"/>
        </tpls>
      </m>
      <n v="111734355.79000001" in="0" fc="00008000">
        <tpls c="5">
          <tpl fld="20" item="10"/>
          <tpl hier="33" item="4"/>
          <tpl fld="2" item="0"/>
          <tpl hier="40" item="16"/>
          <tpl hier="51" item="4294967295"/>
        </tpls>
      </n>
      <m in="0" fc="00404040">
        <tpls c="5">
          <tpl fld="20" item="10"/>
          <tpl hier="33" item="4"/>
          <tpl fld="2" item="2"/>
          <tpl hier="40" item="16"/>
          <tpl hier="51" item="4294967295"/>
        </tpls>
      </m>
      <n v="83169679277.422501" in="0" bc="00B4F0FF" fc="00008000">
        <tpls c="5">
          <tpl fld="1" item="33"/>
          <tpl hier="33" item="4"/>
          <tpl fld="2" item="21"/>
          <tpl hier="40" item="16"/>
          <tpl hier="51" item="4294967295"/>
        </tpls>
      </n>
      <m in="0" bc="00B4F0FF" fc="00404040">
        <tpls c="5">
          <tpl fld="1" item="33"/>
          <tpl hier="33" item="4"/>
          <tpl fld="2" item="2"/>
          <tpl hier="40" item="16"/>
          <tpl hier="51" item="4294967295"/>
        </tpls>
      </m>
      <n v="48061332016.631996" in="0" bc="00B4F0FF" fc="00008000">
        <tpls c="5">
          <tpl fld="1" item="33"/>
          <tpl hier="33" item="4"/>
          <tpl fld="2" item="23"/>
          <tpl hier="40" item="16"/>
          <tpl hier="51" item="4294967295"/>
        </tpls>
      </n>
      <n v="47041336614.942902" in="0" bc="00B4F0FF" fc="00008000">
        <tpls c="5">
          <tpl fld="1" item="33"/>
          <tpl hier="33" item="4"/>
          <tpl fld="2" item="0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15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29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31"/>
          <tpl hier="40" item="16"/>
          <tpl hier="51" item="4294967295"/>
        </tpls>
      </n>
      <m in="0" fc="00404040">
        <tpls c="5">
          <tpl fld="9" item="10"/>
          <tpl hier="33" item="4"/>
          <tpl fld="2" item="26"/>
          <tpl hier="40" item="16"/>
          <tpl hier="51" item="4294967295"/>
        </tpls>
      </m>
      <m in="0" fc="00404040">
        <tpls c="5">
          <tpl fld="9" item="10"/>
          <tpl hier="33" item="4"/>
          <tpl fld="2" item="2"/>
          <tpl hier="40" item="16"/>
          <tpl hier="51" item="4294967295"/>
        </tpls>
      </m>
      <n v="1201180365.6199999" in="0" bc="00B4F0FF" fc="00008000">
        <tpls c="5">
          <tpl fld="1" item="28"/>
          <tpl hier="33" item="4"/>
          <tpl fld="2" item="28"/>
          <tpl hier="40" item="16"/>
          <tpl hier="51" item="4294967295"/>
        </tpls>
      </n>
      <n v="985489208.58000004" in="0" bc="00B4F0FF" fc="00008000">
        <tpls c="5">
          <tpl fld="1" item="28"/>
          <tpl hier="33" item="4"/>
          <tpl fld="2" item="18"/>
          <tpl hier="40" item="16"/>
          <tpl hier="51" item="4294967295"/>
        </tpls>
      </n>
      <n v="911278866.51999998" in="0" bc="00B4F0FF" fc="00008000">
        <tpls c="5">
          <tpl fld="1" item="28"/>
          <tpl hier="33" item="4"/>
          <tpl fld="2" item="1"/>
          <tpl hier="40" item="16"/>
          <tpl hier="51" item="4294967295"/>
        </tpls>
      </n>
      <n v="0.16014377869191504" in="2" bc="00B4F0FF" fc="00008000">
        <tpls c="5">
          <tpl fld="1" item="9"/>
          <tpl hier="33" item="4"/>
          <tpl fld="2" item="31"/>
          <tpl hier="40" item="16"/>
          <tpl hier="51" item="4294967295"/>
        </tpls>
      </n>
      <n v="0.19020468454164072" in="2" bc="00B4F0FF" fc="00008000">
        <tpls c="5">
          <tpl fld="1" item="9"/>
          <tpl hier="33" item="4"/>
          <tpl fld="2" item="1"/>
          <tpl hier="40" item="16"/>
          <tpl hier="51" item="4294967295"/>
        </tpls>
      </n>
      <n v="0.15039049370609903" in="2" bc="00B4F0FF" fc="00008000">
        <tpls c="5">
          <tpl fld="1" item="9"/>
          <tpl hier="33" item="4"/>
          <tpl fld="2" item="34"/>
          <tpl hier="40" item="16"/>
          <tpl hier="51" item="4294967295"/>
        </tpls>
      </n>
      <n v="0.15269650637507709" in="2" bc="00B4F0FF" fc="00008000">
        <tpls c="5">
          <tpl fld="1" item="9"/>
          <tpl hier="33" item="4"/>
          <tpl fld="2" item="0"/>
          <tpl hier="40" item="16"/>
          <tpl hier="51" item="4294967295"/>
        </tpls>
      </n>
      <n v="0.15546282446755552" in="2" bc="00B4F0FF" fc="00008000">
        <tpls c="5">
          <tpl fld="1" item="9"/>
          <tpl hier="33" item="4"/>
          <tpl fld="2" item="8"/>
          <tpl hier="40" item="16"/>
          <tpl hier="51" item="4294967295"/>
        </tpls>
      </n>
      <n v="103662600" in="0" bc="00B4F0FF" fc="00008000">
        <tpls c="5">
          <tpl fld="1" item="19"/>
          <tpl hier="33" item="4"/>
          <tpl fld="2" item="23"/>
          <tpl hier="40" item="16"/>
          <tpl hier="51" item="4294967295"/>
        </tpls>
      </n>
      <n v="841630800" in="0" bc="00B4F0FF" fc="00008000">
        <tpls c="5">
          <tpl fld="1" item="19"/>
          <tpl hier="33" item="4"/>
          <tpl fld="2" item="26"/>
          <tpl hier="40" item="16"/>
          <tpl hier="51" item="4294967295"/>
        </tpls>
      </n>
      <n v="99322598.299999997" in="0" bc="00B4F0FF" fc="00008000">
        <tpls c="5">
          <tpl fld="1" item="19"/>
          <tpl hier="33" item="4"/>
          <tpl fld="2" item="1"/>
          <tpl hier="40" item="16"/>
          <tpl hier="51" item="4294967295"/>
        </tpls>
      </n>
      <n v="63777500" in="0" bc="00B4F0FF" fc="00008000">
        <tpls c="5">
          <tpl fld="1" item="19"/>
          <tpl hier="33" item="4"/>
          <tpl fld="2" item="20"/>
          <tpl hier="40" item="16"/>
          <tpl hier="51" item="4294967295"/>
        </tpls>
      </n>
      <n v="92492685.710000008" in="0" bc="00B4F0FF" fc="00008000">
        <tpls c="5">
          <tpl fld="1" item="19"/>
          <tpl hier="33" item="4"/>
          <tpl fld="2" item="0"/>
          <tpl hier="40" item="16"/>
          <tpl hier="51" item="4294967295"/>
        </tpls>
      </n>
      <n v="12707000" in="0" bc="00B4F0FF" fc="00008000">
        <tpls c="5">
          <tpl fld="1" item="19"/>
          <tpl hier="33" item="4"/>
          <tpl fld="2" item="16"/>
          <tpl hier="40" item="16"/>
          <tpl hier="51" item="4294967295"/>
        </tpls>
      </n>
      <m in="0" bc="00B4F0FF" fc="00404040">
        <tpls c="5">
          <tpl fld="1" item="19"/>
          <tpl hier="33" item="4"/>
          <tpl fld="2" item="3"/>
          <tpl hier="40" item="16"/>
          <tpl hier="51" item="4294967295"/>
        </tpls>
      </m>
      <n v="152885000" in="0" bc="00B4F0FF" fc="00008000">
        <tpls c="5">
          <tpl fld="1" item="19"/>
          <tpl hier="33" item="4"/>
          <tpl fld="2" item="5"/>
          <tpl hier="40" item="16"/>
          <tpl hier="51" item="4294967295"/>
        </tpls>
      </n>
      <m in="0" fc="00404040">
        <tpls c="5">
          <tpl fld="20" item="11"/>
          <tpl hier="33" item="4"/>
          <tpl fld="2" item="20"/>
          <tpl hier="40" item="16"/>
          <tpl hier="51" item="4294967295"/>
        </tpls>
      </m>
      <m in="0" fc="00404040">
        <tpls c="5">
          <tpl fld="20" item="11"/>
          <tpl hier="33" item="4"/>
          <tpl fld="2" item="16"/>
          <tpl hier="40" item="16"/>
          <tpl hier="51" item="4294967295"/>
        </tpls>
      </m>
      <n v="130463100.11" in="0" fc="00008000">
        <tpls c="5">
          <tpl fld="20" item="11"/>
          <tpl hier="33" item="4"/>
          <tpl fld="2" item="1"/>
          <tpl hier="40" item="16"/>
          <tpl hier="51" item="4294967295"/>
        </tpls>
      </n>
      <m in="0" bc="00B4F0FF" fc="00404040">
        <tpls c="5">
          <tpl fld="1" item="39"/>
          <tpl hier="33" item="4"/>
          <tpl fld="2" item="3"/>
          <tpl hier="40" item="16"/>
          <tpl hier="51" item="4294967295"/>
        </tpls>
      </m>
      <n v="1978227407.7736468" in="0" bc="00B4F0FF" fc="00008000">
        <tpls c="5">
          <tpl fld="1" item="39"/>
          <tpl hier="33" item="4"/>
          <tpl fld="2" item="32"/>
          <tpl hier="40" item="16"/>
          <tpl hier="51" item="4294967295"/>
        </tpls>
      </n>
      <n v="-1333283.8900000001" in="0" bc="00B4F0FF" fc="00000080">
        <tpls c="5">
          <tpl fld="1" item="41"/>
          <tpl hier="33" item="4"/>
          <tpl fld="2" item="22"/>
          <tpl hier="40" item="16"/>
          <tpl hier="51" item="4294967295"/>
        </tpls>
      </n>
      <n v="34125591.619999997" in="0" fc="00008000">
        <tpls c="5">
          <tpl fld="9" item="10"/>
          <tpl hier="33" item="4"/>
          <tpl fld="2" item="22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22"/>
          <tpl hier="40" item="16"/>
          <tpl hier="51" item="4294967295"/>
        </tpls>
      </n>
      <n v="226878301085.10098" in="0" bc="00B4F0FF" fc="00008000">
        <tpls c="5">
          <tpl fld="1" item="16"/>
          <tpl hier="33" item="4"/>
          <tpl fld="2" item="22"/>
          <tpl hier="40" item="16"/>
          <tpl hier="51" item="4294967295"/>
        </tpls>
      </n>
      <m in="0" fc="00404040">
        <tpls c="5">
          <tpl fld="9" item="10"/>
          <tpl hier="33" item="4"/>
          <tpl fld="2" item="28"/>
          <tpl hier="40" item="16"/>
          <tpl hier="51" item="4294967295"/>
        </tpls>
      </m>
      <n v="649459300" in="0" bc="00B4F0FF" fc="00008000">
        <tpls c="5">
          <tpl fld="1" item="11"/>
          <tpl hier="33" item="4"/>
          <tpl fld="2" item="28"/>
          <tpl hier="40" item="16"/>
          <tpl hier="51" item="4294967295"/>
        </tpls>
      </n>
      <n v="45771547416.490005" in="0" bc="00B4F0FF" fc="00008000">
        <tpls c="5">
          <tpl fld="1" item="43"/>
          <tpl hier="33" item="4"/>
          <tpl fld="2" item="18"/>
          <tpl hier="40" item="16"/>
          <tpl hier="51" item="4294967295"/>
        </tpls>
      </n>
      <m in="0" bc="00B4F0FF" fc="00404040">
        <tpls c="5">
          <tpl fld="1" item="43"/>
          <tpl hier="33" item="4"/>
          <tpl fld="2" item="2"/>
          <tpl hier="40" item="16"/>
          <tpl hier="51" item="4294967295"/>
        </tpls>
      </m>
      <n v="60341234335.929993" in="0" bc="00B4F0FF" fc="00008000">
        <tpls c="5">
          <tpl fld="1" item="43"/>
          <tpl hier="33" item="4"/>
          <tpl fld="2" item="6"/>
          <tpl hier="40" item="16"/>
          <tpl hier="51" item="4294967295"/>
        </tpls>
      </n>
      <m in="0" bc="00B4F0FF" fc="00404040">
        <tpls c="5">
          <tpl fld="1" item="43"/>
          <tpl hier="33" item="4"/>
          <tpl fld="2" item="36"/>
          <tpl hier="40" item="16"/>
          <tpl hier="51" item="4294967295"/>
        </tpls>
      </m>
      <n v="380788195.12" in="0" bc="00B4F0FF" fc="00008000">
        <tpls c="5">
          <tpl fld="1" item="31"/>
          <tpl hier="33" item="4"/>
          <tpl fld="2" item="18"/>
          <tpl hier="40" item="16"/>
          <tpl hier="51" item="4294967295"/>
        </tpls>
      </n>
      <n v="454213358.86000001" in="0" bc="00B4F0FF" fc="00008000">
        <tpls c="5">
          <tpl fld="1" item="31"/>
          <tpl hier="33" item="4"/>
          <tpl fld="2" item="5"/>
          <tpl hier="40" item="16"/>
          <tpl hier="51" item="4294967295"/>
        </tpls>
      </n>
      <n v="182373595.88" in="0" bc="00B4F0FF" fc="00008000">
        <tpls c="5">
          <tpl fld="1" item="31"/>
          <tpl hier="33" item="4"/>
          <tpl fld="2" item="0"/>
          <tpl hier="40" item="16"/>
          <tpl hier="51" item="4294967295"/>
        </tpls>
      </n>
      <n v="298947100" in="0" bc="00B4F0FF" fc="00008000">
        <tpls c="5">
          <tpl fld="1" item="31"/>
          <tpl hier="33" item="4"/>
          <tpl fld="2" item="26"/>
          <tpl hier="40" item="16"/>
          <tpl hier="51" item="4294967295"/>
        </tpls>
      </n>
      <n v="242032100" in="0" bc="00B4F0FF" fc="00008000">
        <tpls c="5">
          <tpl fld="1" item="31"/>
          <tpl hier="33" item="4"/>
          <tpl fld="2" item="28"/>
          <tpl hier="40" item="16"/>
          <tpl hier="51" item="4294967295"/>
        </tpls>
      </n>
      <m in="0" bc="00B4F0FF" fc="00404040">
        <tpls c="5">
          <tpl fld="1" item="31"/>
          <tpl hier="33" item="4"/>
          <tpl fld="2" item="2"/>
          <tpl hier="40" item="16"/>
          <tpl hier="51" item="4294967295"/>
        </tpls>
      </m>
      <n v="224443900" in="0" bc="00B4F0FF" fc="00008000">
        <tpls c="5">
          <tpl fld="1" item="31"/>
          <tpl hier="33" item="4"/>
          <tpl fld="2" item="10"/>
          <tpl hier="40" item="16"/>
          <tpl hier="51" item="4294967295"/>
        </tpls>
      </n>
      <m in="0" bc="00B4F0FF" fc="00404040">
        <tpls c="5">
          <tpl fld="1" item="31"/>
          <tpl hier="33" item="4"/>
          <tpl fld="2" item="3"/>
          <tpl hier="40" item="16"/>
          <tpl hier="51" item="4294967295"/>
        </tpls>
      </m>
      <n v="138897205400" in="0" bc="00B4F0FF" fc="00008000">
        <tpls c="5">
          <tpl fld="1" item="5"/>
          <tpl hier="33" item="4"/>
          <tpl fld="2" item="5"/>
          <tpl hier="40" item="16"/>
          <tpl hier="51" item="4294967295"/>
        </tpls>
      </n>
      <n v="134498369898.49001" in="0" bc="00B4F0FF" fc="00008000">
        <tpls c="5">
          <tpl fld="1" item="5"/>
          <tpl hier="33" item="4"/>
          <tpl fld="2" item="14"/>
          <tpl hier="40" item="16"/>
          <tpl hier="51" item="4294967295"/>
        </tpls>
      </n>
      <n v="138944647851.03003" in="0" bc="00B4F0FF" fc="00008000">
        <tpls c="5">
          <tpl fld="1" item="5"/>
          <tpl hier="33" item="4"/>
          <tpl fld="2" item="0"/>
          <tpl hier="40" item="16"/>
          <tpl hier="51" item="4294967295"/>
        </tpls>
      </n>
      <n v="134577657520.61" in="0" bc="00B4F0FF" fc="00008000">
        <tpls c="5">
          <tpl fld="1" item="5"/>
          <tpl hier="33" item="4"/>
          <tpl fld="2" item="13"/>
          <tpl hier="40" item="16"/>
          <tpl hier="51" item="4294967295"/>
        </tpls>
      </n>
      <m in="0" bc="00B4F0FF" fc="00404040">
        <tpls c="5">
          <tpl fld="1" item="5"/>
          <tpl hier="33" item="4"/>
          <tpl fld="2" item="2"/>
          <tpl hier="40" item="16"/>
          <tpl hier="51" item="4294967295"/>
        </tpls>
      </m>
      <n v="141185238118.62003" in="0" bc="00B4F0FF" fc="00008000">
        <tpls c="5">
          <tpl fld="1" item="5"/>
          <tpl hier="33" item="4"/>
          <tpl fld="2" item="4"/>
          <tpl hier="40" item="16"/>
          <tpl hier="51" item="4294967295"/>
        </tpls>
      </n>
      <n v="52669630138.536911" in="0" bc="00B4F0FF" fc="00008000">
        <tpls c="5">
          <tpl fld="1" item="33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4"/>
          <tpl hier="40" item="16"/>
          <tpl hier="51" item="4294967295"/>
        </tpls>
      </m>
      <n v="600775800" in="0" bc="00B4F0FF" fc="00008000">
        <tpls c="5">
          <tpl fld="1" item="6"/>
          <tpl hier="33" item="4"/>
          <tpl fld="2" item="19"/>
          <tpl hier="40" item="16"/>
          <tpl hier="51" item="4294967295"/>
        </tpls>
      </n>
      <m in="0" bc="00B4F0FF" fc="00404040">
        <tpls c="5">
          <tpl fld="1" item="6"/>
          <tpl hier="33" item="4"/>
          <tpl fld="2" item="2"/>
          <tpl hier="40" item="16"/>
          <tpl hier="51" item="4294967295"/>
        </tpls>
      </m>
      <n v="561391440.80999994" in="0" bc="00B4F0FF" fc="00008000">
        <tpls c="5">
          <tpl fld="1" item="6"/>
          <tpl hier="33" item="4"/>
          <tpl fld="2" item="34"/>
          <tpl hier="40" item="16"/>
          <tpl hier="51" item="4294967295"/>
        </tpls>
      </n>
      <n v="279255411.46000004" in="0" bc="00B4F0FF" fc="00008000">
        <tpls c="5">
          <tpl fld="1" item="6"/>
          <tpl hier="33" item="4"/>
          <tpl fld="2" item="14"/>
          <tpl hier="40" item="16"/>
          <tpl hier="51" item="4294967295"/>
        </tpls>
      </n>
      <n v="727493208.08999979" in="0" bc="00B4F0FF" fc="00008000">
        <tpls c="5">
          <tpl fld="1" item="25"/>
          <tpl hier="33" item="4"/>
          <tpl fld="2" item="0"/>
          <tpl hier="40" item="16"/>
          <tpl hier="51" item="4294967295"/>
        </tpls>
      </n>
      <n v="686573100" in="0" bc="00B4F0FF" fc="00008000">
        <tpls c="5">
          <tpl fld="1" item="25"/>
          <tpl hier="33" item="4"/>
          <tpl fld="2" item="16"/>
          <tpl hier="40" item="16"/>
          <tpl hier="51" item="4294967295"/>
        </tpls>
      </n>
      <n v="388285200" in="0" bc="00B4F0FF" fc="00008000">
        <tpls c="5">
          <tpl fld="1" item="25"/>
          <tpl hier="33" item="4"/>
          <tpl fld="2" item="15"/>
          <tpl hier="40" item="16"/>
          <tpl hier="51" item="4294967295"/>
        </tpls>
      </n>
      <n v="1038701110" in="0" bc="00B4F0FF" fc="00008000">
        <tpls c="5">
          <tpl fld="1" item="25"/>
          <tpl hier="33" item="4"/>
          <tpl fld="2" item="20"/>
          <tpl hier="40" item="16"/>
          <tpl hier="51" item="4294967295"/>
        </tpls>
      </n>
      <n v="332046238.13" in="0" bc="00B4F0FF" fc="00008000">
        <tpls c="5">
          <tpl fld="1" item="25"/>
          <tpl hier="33" item="4"/>
          <tpl fld="2" item="33"/>
          <tpl hier="40" item="16"/>
          <tpl hier="51" item="4294967295"/>
        </tpls>
      </n>
      <n v="174599500" in="0" bc="00B4F0FF" fc="00008000">
        <tpls c="5">
          <tpl fld="1" item="25"/>
          <tpl hier="33" item="4"/>
          <tpl fld="2" item="21"/>
          <tpl hier="40" item="16"/>
          <tpl hier="51" item="4294967295"/>
        </tpls>
      </n>
      <n v="1746176294.21" in="0" bc="00B4F0FF" fc="00008000">
        <tpls c="5">
          <tpl fld="1" item="25"/>
          <tpl hier="33" item="4"/>
          <tpl fld="2" item="18"/>
          <tpl hier="40" item="16"/>
          <tpl hier="51" item="4294967295"/>
        </tpls>
      </n>
      <m in="0" bc="00B4F0FF" fc="00404040">
        <tpls c="5">
          <tpl fld="1" item="25"/>
          <tpl hier="33" item="4"/>
          <tpl fld="2" item="2"/>
          <tpl hier="40" item="16"/>
          <tpl hier="51" item="4294967295"/>
        </tpls>
      </m>
      <m in="0" fc="00404040">
        <tpls c="5">
          <tpl fld="9" item="5"/>
          <tpl hier="33" item="4"/>
          <tpl fld="2" item="3"/>
          <tpl hier="40" item="16"/>
          <tpl hier="51" item="4294967295"/>
        </tpls>
      </m>
      <n v="2551138567.1700001" in="0" fc="00008000">
        <tpls c="5">
          <tpl fld="9" item="5"/>
          <tpl hier="33" item="4"/>
          <tpl fld="2" item="1"/>
          <tpl hier="40" item="16"/>
          <tpl hier="51" item="4294967295"/>
        </tpls>
      </n>
      <m in="0" fc="00404040">
        <tpls c="5">
          <tpl fld="9" item="5"/>
          <tpl hier="33" item="4"/>
          <tpl fld="2" item="10"/>
          <tpl hier="40" item="16"/>
          <tpl hier="51" item="4294967295"/>
        </tpls>
      </m>
      <n v="3256607274.7800002" in="0" fc="00008000">
        <tpls c="5">
          <tpl fld="9" item="5"/>
          <tpl hier="33" item="4"/>
          <tpl fld="2" item="31"/>
          <tpl hier="40" item="16"/>
          <tpl hier="51" item="4294967295"/>
        </tpls>
      </n>
      <m in="0" fc="00404040">
        <tpls c="5">
          <tpl fld="9" item="5"/>
          <tpl hier="33" item="4"/>
          <tpl fld="2" item="2"/>
          <tpl hier="40" item="16"/>
          <tpl hier="51" item="4294967295"/>
        </tpls>
      </m>
      <m in="0" fc="00404040">
        <tpls c="5">
          <tpl fld="9" item="5"/>
          <tpl hier="33" item="4"/>
          <tpl fld="2" item="18"/>
          <tpl hier="40" item="16"/>
          <tpl hier="51" item="4294967295"/>
        </tpls>
      </m>
      <n v="8.6442446976463638E-2" in="1" bc="00B4F0FF" fc="00008000">
        <tpls c="5">
          <tpl fld="1" item="21"/>
          <tpl hier="33" item="4"/>
          <tpl fld="2" item="31"/>
          <tpl hier="40" item="16"/>
          <tpl hier="51" item="4294967295"/>
        </tpls>
      </n>
      <n v="47063014883.670006" in="0" bc="00B4F0FF" fc="00008000">
        <tpls c="5">
          <tpl fld="1" item="33"/>
          <tpl hier="33" item="4"/>
          <tpl fld="2" item="31"/>
          <tpl hier="40" item="16"/>
          <tpl hier="51" item="4294967295"/>
        </tpls>
      </n>
      <n v="166550647.88999999" in="0" fc="00008000">
        <tpls c="5">
          <tpl fld="20" item="10"/>
          <tpl hier="33" item="4"/>
          <tpl fld="2" item="31"/>
          <tpl hier="40" item="16"/>
          <tpl hier="51" item="4294967295"/>
        </tpls>
      </n>
      <n v="31442770.41" in="0" fc="00008000">
        <tpls c="5">
          <tpl fld="9" item="10"/>
          <tpl hier="33" item="4"/>
          <tpl fld="2" item="31"/>
          <tpl hier="40" item="16"/>
          <tpl hier="51" item="4294967295"/>
        </tpls>
      </n>
      <n v="233229322048.24899" in="0" bc="00B4F0FF" fc="00008000">
        <tpls c="5">
          <tpl fld="1" item="16"/>
          <tpl hier="33" item="4"/>
          <tpl fld="2" item="31"/>
          <tpl hier="40" item="16"/>
          <tpl hier="51" item="4294967295"/>
        </tpls>
      </n>
      <n v="347015032.94999993" in="0" bc="00B4F0FF" fc="00008000">
        <tpls c="5">
          <tpl fld="1" item="30"/>
          <tpl hier="33" item="4"/>
          <tpl fld="2" item="13"/>
          <tpl hier="40" item="16"/>
          <tpl hier="51" item="4294967295"/>
        </tpls>
      </n>
      <n v="276906992.87" in="0" bc="00B4F0FF" fc="00008000">
        <tpls c="5">
          <tpl fld="1" item="30"/>
          <tpl hier="33" item="4"/>
          <tpl fld="2" item="31"/>
          <tpl hier="40" item="16"/>
          <tpl hier="51" item="4294967295"/>
        </tpls>
      </n>
      <m in="0" bc="00B4F0FF" fc="00404040">
        <tpls c="5">
          <tpl fld="1" item="30"/>
          <tpl hier="33" item="4"/>
          <tpl fld="2" item="2"/>
          <tpl hier="40" item="16"/>
          <tpl hier="51" item="4294967295"/>
        </tpls>
      </m>
      <n v="324458600" in="0" bc="00B4F0FF" fc="00008000">
        <tpls c="5">
          <tpl fld="1" item="30"/>
          <tpl hier="33" item="4"/>
          <tpl fld="2" item="28"/>
          <tpl hier="40" item="16"/>
          <tpl hier="51" item="4294967295"/>
        </tpls>
      </n>
      <n v="407113390" in="0" bc="00B4F0FF" fc="00008000">
        <tpls c="5">
          <tpl fld="1" item="30"/>
          <tpl hier="33" item="4"/>
          <tpl fld="2" item="20"/>
          <tpl hier="40" item="16"/>
          <tpl hier="51" item="4294967295"/>
        </tpls>
      </n>
      <n v="333551225.38999999" in="0" bc="00B4F0FF" fc="00008000">
        <tpls c="5">
          <tpl fld="1" item="49"/>
          <tpl hier="33" item="4"/>
          <tpl fld="2" item="0"/>
          <tpl hier="40" item="16"/>
          <tpl hier="51" item="4294967295"/>
        </tpls>
      </n>
      <n v="716773534.45999992" in="0" bc="00B4F0FF" fc="00008000">
        <tpls c="5">
          <tpl fld="1" item="49"/>
          <tpl hier="33" item="4"/>
          <tpl fld="2" item="4"/>
          <tpl hier="40" item="16"/>
          <tpl hier="51" item="4294967295"/>
        </tpls>
      </n>
      <n v="293760660.74000001" in="0" bc="00B4F0FF" fc="00008000">
        <tpls c="5">
          <tpl fld="1" item="49"/>
          <tpl hier="33" item="4"/>
          <tpl fld="2" item="8"/>
          <tpl hier="40" item="16"/>
          <tpl hier="51" item="4294967295"/>
        </tpls>
      </n>
      <n v="326834100" in="0" bc="00B4F0FF" fc="00008000">
        <tpls c="5">
          <tpl fld="1" item="49"/>
          <tpl hier="33" item="4"/>
          <tpl fld="2" item="17"/>
          <tpl hier="40" item="16"/>
          <tpl hier="51" item="4294967295"/>
        </tpls>
      </n>
      <n v="371698743.19" in="0" bc="00B4F0FF" fc="00008000">
        <tpls c="5">
          <tpl fld="1" item="49"/>
          <tpl hier="33" item="4"/>
          <tpl fld="2" item="1"/>
          <tpl hier="40" item="16"/>
          <tpl hier="51" item="4294967295"/>
        </tpls>
      </n>
      <n v="169573155" in="0" bc="00B4F0FF" fc="00008000">
        <tpls c="5">
          <tpl fld="1" item="49"/>
          <tpl hier="33" item="4"/>
          <tpl fld="2" item="36"/>
          <tpl hier="40" item="16"/>
          <tpl hier="51" item="4294967295"/>
        </tpls>
      </n>
      <n v="152564826.09999999" in="0" bc="00B4F0FF" fc="00008000">
        <tpls c="5">
          <tpl fld="1" item="49"/>
          <tpl hier="33" item="4"/>
          <tpl fld="2" item="22"/>
          <tpl hier="40" item="16"/>
          <tpl hier="51" item="4294967295"/>
        </tpls>
      </n>
      <n v="424838800" in="0" bc="00B4F0FF" fc="00008000">
        <tpls c="5">
          <tpl fld="1" item="49"/>
          <tpl hier="33" item="4"/>
          <tpl fld="2" item="19"/>
          <tpl hier="40" item="16"/>
          <tpl hier="51" item="4294967295"/>
        </tpls>
      </n>
      <n v="6035099751.9099998" bc="00B4F0FF" fc="00008000">
        <tpls c="5">
          <tpl fld="1" item="38"/>
          <tpl hier="33" item="4"/>
          <tpl fld="2" item="4"/>
          <tpl hier="40" item="16"/>
          <tpl hier="51" item="4294967295"/>
        </tpls>
      </n>
      <n v="3509023346.7938566" bc="00B4F0FF" fc="00008000">
        <tpls c="5">
          <tpl fld="1" item="38"/>
          <tpl hier="33" item="4"/>
          <tpl fld="2" item="1"/>
          <tpl hier="40" item="16"/>
          <tpl hier="51" item="4294967295"/>
        </tpls>
      </n>
      <m bc="00B4F0FF" fc="00404040">
        <tpls c="5">
          <tpl fld="1" item="38"/>
          <tpl hier="33" item="4"/>
          <tpl fld="2" item="3"/>
          <tpl hier="40" item="16"/>
          <tpl hier="51" item="4294967295"/>
        </tpls>
      </m>
      <n v="6050472702.4799995" bc="00B4F0FF" fc="00008000">
        <tpls c="5">
          <tpl fld="1" item="38"/>
          <tpl hier="33" item="4"/>
          <tpl fld="2" item="18"/>
          <tpl hier="40" item="16"/>
          <tpl hier="51" item="4294967295"/>
        </tpls>
      </n>
      <n v="4025585700" bc="00B4F0FF" fc="00008000">
        <tpls c="5">
          <tpl fld="1" item="38"/>
          <tpl hier="33" item="4"/>
          <tpl fld="2" item="19"/>
          <tpl hier="40" item="16"/>
          <tpl hier="51" item="4294967295"/>
        </tpls>
      </n>
      <m bc="00B4F0FF" fc="00404040">
        <tpls c="5">
          <tpl fld="1" item="38"/>
          <tpl hier="33" item="4"/>
          <tpl fld="2" item="2"/>
          <tpl hier="40" item="16"/>
          <tpl hier="51" item="4294967295"/>
        </tpls>
      </m>
      <n v="145197900422.35513" in="0" bc="00B4F0FF" fc="00008000">
        <tpls c="5">
          <tpl fld="1" item="17"/>
          <tpl hier="33" item="4"/>
          <tpl fld="2" item="35"/>
          <tpl hier="40" item="16"/>
          <tpl hier="51" item="4294967295"/>
        </tpls>
      </n>
      <n v="121440331342.22379" in="0" bc="00B4F0FF" fc="00008000">
        <tpls c="5">
          <tpl fld="1" item="17"/>
          <tpl hier="33" item="4"/>
          <tpl fld="2" item="1"/>
          <tpl hier="40" item="16"/>
          <tpl hier="51" item="4294967295"/>
        </tpls>
      </n>
      <n v="132884708825.31305" in="0" bc="00B4F0FF" fc="00008000">
        <tpls c="5">
          <tpl fld="1" item="17"/>
          <tpl hier="33" item="4"/>
          <tpl fld="2" item="22"/>
          <tpl hier="40" item="16"/>
          <tpl hier="51" item="4294967295"/>
        </tpls>
      </n>
      <n v="151806466359.79358" in="0" bc="00B4F0FF" fc="00008000">
        <tpls c="5">
          <tpl fld="1" item="17"/>
          <tpl hier="33" item="4"/>
          <tpl fld="2" item="21"/>
          <tpl hier="40" item="16"/>
          <tpl hier="51" item="4294967295"/>
        </tpls>
      </n>
      <m in="0" bc="00B4F0FF" fc="00404040">
        <tpls c="5">
          <tpl fld="1" item="54"/>
          <tpl hier="33" item="4"/>
          <tpl fld="2" item="3"/>
          <tpl hier="40" item="16"/>
          <tpl hier="51" item="4294967295"/>
        </tpls>
      </m>
      <n v="2553398710.1999998" in="0" bc="00B4F0FF" fc="00008000">
        <tpls c="5">
          <tpl fld="1" item="54"/>
          <tpl hier="33" item="4"/>
          <tpl fld="2" item="4"/>
          <tpl hier="40" item="16"/>
          <tpl hier="51" item="4294967295"/>
        </tpls>
      </n>
      <m in="0" bc="00B4F0FF" fc="00404040">
        <tpls c="5">
          <tpl fld="1" item="54"/>
          <tpl hier="33" item="4"/>
          <tpl fld="2" item="2"/>
          <tpl hier="40" item="16"/>
          <tpl hier="51" item="4294967295"/>
        </tpls>
      </m>
      <n v="3264866500" in="0" bc="00B4F0FF" fc="00008000">
        <tpls c="5">
          <tpl fld="1" item="54"/>
          <tpl hier="33" item="4"/>
          <tpl fld="2" item="26"/>
          <tpl hier="40" item="16"/>
          <tpl hier="51" item="4294967295"/>
        </tpls>
      </n>
      <n v="1189243918.5800002" in="0" bc="00B4F0FF" fc="00008000">
        <tpls c="5">
          <tpl fld="1" item="54"/>
          <tpl hier="33" item="4"/>
          <tpl fld="2" item="1"/>
          <tpl hier="40" item="16"/>
          <tpl hier="51" item="4294967295"/>
        </tpls>
      </n>
      <n v="3338815000" in="0" bc="00B4F0FF" fc="00008000">
        <tpls c="5">
          <tpl fld="1" item="54"/>
          <tpl hier="33" item="4"/>
          <tpl fld="2" item="20"/>
          <tpl hier="40" item="16"/>
          <tpl hier="51" item="4294967295"/>
        </tpls>
      </n>
      <n v="5.2011505497575302E-3" in="1" bc="00B4F0FF" fc="00008000">
        <tpls c="5">
          <tpl fld="1" item="24"/>
          <tpl hier="33" item="4"/>
          <tpl fld="2" item="15"/>
          <tpl hier="40" item="16"/>
          <tpl hier="51" item="4294967295"/>
        </tpls>
      </n>
      <m in="1" bc="00B4F0FF" fc="00404040">
        <tpls c="5">
          <tpl fld="1" item="24"/>
          <tpl hier="33" item="4"/>
          <tpl fld="2" item="2"/>
          <tpl hier="40" item="16"/>
          <tpl hier="51" item="4294967295"/>
        </tpls>
      </m>
      <n v="5.0404408313581171E-3" in="1" bc="00B4F0FF" fc="00008000">
        <tpls c="5">
          <tpl fld="1" item="24"/>
          <tpl hier="33" item="4"/>
          <tpl fld="2" item="1"/>
          <tpl hier="40" item="16"/>
          <tpl hier="51" item="4294967295"/>
        </tpls>
      </n>
      <n v="3.5959411459295888E-3" in="1" bc="00B4F0FF" fc="00008000">
        <tpls c="5">
          <tpl fld="1" item="24"/>
          <tpl hier="33" item="4"/>
          <tpl fld="2" item="7"/>
          <tpl hier="40" item="16"/>
          <tpl hier="51" item="4294967295"/>
        </tpls>
      </n>
      <n v="4.0053409914971713E-3" in="1" bc="00B4F0FF" fc="00008000">
        <tpls c="5">
          <tpl fld="1" item="24"/>
          <tpl hier="33" item="4"/>
          <tpl fld="2" item="0"/>
          <tpl hier="40" item="16"/>
          <tpl hier="51" item="4294967295"/>
        </tpls>
      </n>
      <n v="1.0650559623581262E-2" in="1" bc="00B4F0FF" fc="00008000">
        <tpls c="5">
          <tpl fld="1" item="24"/>
          <tpl hier="33" item="4"/>
          <tpl fld="2" item="19"/>
          <tpl hier="40" item="16"/>
          <tpl hier="51" item="4294967295"/>
        </tpls>
      </n>
      <n v="4.1457504850049036E-3" in="1" bc="00B4F0FF" fc="00008000">
        <tpls c="5">
          <tpl fld="1" item="24"/>
          <tpl hier="33" item="4"/>
          <tpl fld="2" item="26"/>
          <tpl hier="40" item="16"/>
          <tpl hier="51" item="4294967295"/>
        </tpls>
      </n>
      <n v="1.2055421407917918E-2" in="1" bc="00B4F0FF" fc="00008000">
        <tpls c="5">
          <tpl fld="1" item="24"/>
          <tpl hier="33" item="4"/>
          <tpl fld="2" item="20"/>
          <tpl hier="40" item="16"/>
          <tpl hier="51" item="4294967295"/>
        </tpls>
      </n>
      <n v="48536707032" in="0" bc="00B4F0FF" fc="00008000">
        <tpls c="5">
          <tpl fld="1" item="53"/>
          <tpl hier="33" item="4"/>
          <tpl fld="2" item="6"/>
          <tpl hier="40" item="16"/>
          <tpl hier="51" item="4294967295"/>
        </tpls>
      </n>
      <m in="0" bc="00B4F0FF" fc="00404040">
        <tpls c="5">
          <tpl fld="1" item="53"/>
          <tpl hier="33" item="4"/>
          <tpl fld="2" item="3"/>
          <tpl hier="40" item="16"/>
          <tpl hier="51" item="4294967295"/>
        </tpls>
      </m>
      <n v="49951756053" in="0" bc="00B4F0FF" fc="00008000">
        <tpls c="5">
          <tpl fld="1" item="53"/>
          <tpl hier="33" item="4"/>
          <tpl fld="2" item="1"/>
          <tpl hier="40" item="16"/>
          <tpl hier="51" item="4294967295"/>
        </tpls>
      </n>
      <m in="0" bc="00B4F0FF" fc="00404040">
        <tpls c="5">
          <tpl fld="1" item="53"/>
          <tpl hier="33" item="4"/>
          <tpl fld="2" item="2"/>
          <tpl hier="40" item="16"/>
          <tpl hier="51" item="4294967295"/>
        </tpls>
      </m>
      <m in="0" bc="00B4F0FF" fc="00404040">
        <tpls c="5">
          <tpl fld="1" item="34"/>
          <tpl hier="33" item="4"/>
          <tpl fld="2" item="3"/>
          <tpl hier="40" item="16"/>
          <tpl hier="51" item="4294967295"/>
        </tpls>
      </m>
      <n v="102170879131.09198" in="0" bc="00B4F0FF" fc="00008000">
        <tpls c="5">
          <tpl fld="1" item="34"/>
          <tpl hier="33" item="4"/>
          <tpl fld="2" item="23"/>
          <tpl hier="40" item="16"/>
          <tpl hier="51" item="4294967295"/>
        </tpls>
      </n>
      <m in="0" bc="00B4F0FF" fc="00404040">
        <tpls c="5">
          <tpl fld="1" item="34"/>
          <tpl hier="33" item="4"/>
          <tpl fld="2" item="19"/>
          <tpl hier="40" item="16"/>
          <tpl hier="51" item="4294967295"/>
        </tpls>
      </m>
      <n v="132126122810.63174" in="0" bc="00B4F0FF" fc="00008000">
        <tpls c="5">
          <tpl fld="1" item="34"/>
          <tpl hier="33" item="4"/>
          <tpl fld="2" item="37"/>
          <tpl hier="40" item="16"/>
          <tpl hier="51" item="4294967295"/>
        </tpls>
      </n>
      <n v="127859265611.8804" in="0" bc="00B4F0FF" fc="00008000">
        <tpls c="5">
          <tpl fld="1" item="34"/>
          <tpl hier="33" item="4"/>
          <tpl fld="2" item="7"/>
          <tpl hier="40" item="16"/>
          <tpl hier="51" item="4294967295"/>
        </tpls>
      </n>
      <m in="0" bc="00B4F0FF" fc="00404040">
        <tpls c="5">
          <tpl fld="1" item="34"/>
          <tpl hier="33" item="4"/>
          <tpl fld="2" item="2"/>
          <tpl hier="40" item="16"/>
          <tpl hier="51" item="4294967295"/>
        </tpls>
      </m>
      <n v="130835048951.07118" in="0" bc="00B4F0FF" fc="00008000">
        <tpls c="5">
          <tpl fld="1" item="34"/>
          <tpl hier="33" item="4"/>
          <tpl fld="2" item="28"/>
          <tpl hier="40" item="16"/>
          <tpl hier="51" item="4294967295"/>
        </tpls>
      </n>
      <n v="103773681897.5269" in="0" bc="00B4F0FF" fc="00008000">
        <tpls c="5">
          <tpl fld="1" item="34"/>
          <tpl hier="33" item="4"/>
          <tpl fld="2" item="8"/>
          <tpl hier="40" item="16"/>
          <tpl hier="51" item="4294967295"/>
        </tpls>
      </n>
      <n v="127478253707.23164" in="0" bc="00B4F0FF" fc="00008000">
        <tpls c="5">
          <tpl fld="1" item="34"/>
          <tpl hier="33" item="4"/>
          <tpl fld="2" item="10"/>
          <tpl hier="40" item="16"/>
          <tpl hier="51" item="4294967295"/>
        </tpls>
      </n>
      <n v="100619238871.88998" in="0" bc="00B4F0FF" fc="00008000">
        <tpls c="5">
          <tpl fld="1" item="34"/>
          <tpl hier="33" item="4"/>
          <tpl fld="2" item="1"/>
          <tpl hier="40" item="16"/>
          <tpl hier="51" item="4294967295"/>
        </tpls>
      </n>
      <m in="0" fc="00404040">
        <tpls c="5">
          <tpl fld="20" item="11"/>
          <tpl hier="33" item="4"/>
          <tpl fld="2" item="34"/>
          <tpl hier="40" item="16"/>
          <tpl hier="51" item="4294967295"/>
        </tpls>
      </m>
      <n v="0.50188076229832257" in="0" bc="00B4F0FF" fc="00008000">
        <tpls c="5">
          <tpl fld="1" item="7"/>
          <tpl hier="33" item="4"/>
          <tpl fld="2" item="34"/>
          <tpl hier="40" item="16"/>
          <tpl hier="51" item="4294967295"/>
        </tpls>
      </n>
      <m in="0" bc="00B4F0FF" fc="00404040">
        <tpls c="5">
          <tpl fld="1" item="51"/>
          <tpl hier="33" item="4"/>
          <tpl fld="2" item="36"/>
          <tpl hier="40" item="16"/>
          <tpl hier="51" item="4294967295"/>
        </tpls>
      </m>
      <m in="0" bc="00B4F0FF" fc="00404040">
        <tpls c="5">
          <tpl fld="1" item="28"/>
          <tpl hier="33" item="4"/>
          <tpl fld="2" item="36"/>
          <tpl hier="40" item="16"/>
          <tpl hier="51" item="4294967295"/>
        </tpls>
      </m>
      <m in="0" fc="00404040">
        <tpls c="5">
          <tpl fld="20" item="10"/>
          <tpl hier="33" item="4"/>
          <tpl fld="2" item="36"/>
          <tpl hier="40" item="16"/>
          <tpl hier="51" item="4294967295"/>
        </tpls>
      </m>
      <n v="103972415147.3643" in="0" bc="00B4F0FF" fc="00008000">
        <tpls c="5">
          <tpl fld="1" item="16"/>
          <tpl hier="33" item="4"/>
          <tpl fld="2" item="3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6"/>
          <tpl hier="40" item="16"/>
          <tpl hier="51" item="4294967295"/>
        </tpls>
      </m>
      <n v="6482773166.7399998" in="0" bc="00B4F0FF" fc="00008000">
        <tpls c="5">
          <tpl fld="1" item="12"/>
          <tpl hier="33" item="4"/>
          <tpl fld="2" item="4"/>
          <tpl hier="40" item="16"/>
          <tpl hier="51" item="4294967295"/>
        </tpls>
      </n>
      <n v="6471032600" in="0" bc="00B4F0FF" fc="00008000">
        <tpls c="5">
          <tpl fld="1" item="12"/>
          <tpl hier="33" item="4"/>
          <tpl fld="2" item="26"/>
          <tpl hier="40" item="16"/>
          <tpl hier="51" item="4294967295"/>
        </tpls>
      </n>
      <m in="0" bc="00B4F0FF" fc="00404040">
        <tpls c="5">
          <tpl fld="1" item="12"/>
          <tpl hier="33" item="4"/>
          <tpl fld="2" item="3"/>
          <tpl hier="40" item="16"/>
          <tpl hier="51" item="4294967295"/>
        </tpls>
      </m>
      <n v="3646614048.0138574" in="0" bc="00B4F0FF" fc="00008000">
        <tpls c="5">
          <tpl fld="1" item="12"/>
          <tpl hier="33" item="4"/>
          <tpl fld="2" item="1"/>
          <tpl hier="40" item="16"/>
          <tpl hier="51" item="4294967295"/>
        </tpls>
      </n>
      <n v="6740605096.4399996" in="0" bc="00B4F0FF" fc="00008000">
        <tpls c="5">
          <tpl fld="1" item="12"/>
          <tpl hier="33" item="4"/>
          <tpl fld="2" item="18"/>
          <tpl hier="40" item="16"/>
          <tpl hier="51" item="4294967295"/>
        </tpls>
      </n>
      <m in="0" bc="00B4F0FF" fc="00404040">
        <tpls c="5">
          <tpl fld="1" item="12"/>
          <tpl hier="33" item="4"/>
          <tpl fld="2" item="2"/>
          <tpl hier="40" item="16"/>
          <tpl hier="51" item="4294967295"/>
        </tpls>
      </m>
      <n v="3426548501.5639877" in="0" bc="00B4F0FF" fc="00008000">
        <tpls c="5">
          <tpl fld="1" item="36"/>
          <tpl hier="33" item="4"/>
          <tpl fld="2" item="37"/>
          <tpl hier="40" item="16"/>
          <tpl hier="51" item="4294967295"/>
        </tpls>
      </n>
      <m in="0" fc="00404040">
        <tpls c="5">
          <tpl fld="9" item="9"/>
          <tpl hier="33" item="4"/>
          <tpl fld="2" item="37"/>
          <tpl hier="40" item="16"/>
          <tpl hier="51" item="4294967295"/>
        </tpls>
      </m>
      <n v="1959213600" in="0" bc="00B4F0FF" fc="00008000">
        <tpls c="5">
          <tpl fld="1" item="54"/>
          <tpl hier="33" item="4"/>
          <tpl fld="2" item="37"/>
          <tpl hier="40" item="16"/>
          <tpl hier="51" item="4294967295"/>
        </tpls>
      </n>
      <n v="106933331084.25175" in="0" bc="00B4F0FF" fc="00008000">
        <tpls c="5">
          <tpl fld="1" item="33"/>
          <tpl hier="33" item="4"/>
          <tpl fld="2" item="37"/>
          <tpl hier="40" item="16"/>
          <tpl hier="51" item="4294967295"/>
        </tpls>
      </n>
      <n v="7249150352.0192795" in="0" bc="00B4F0FF" fc="00008000">
        <tpls c="5">
          <tpl fld="1" item="37"/>
          <tpl hier="33" item="4"/>
          <tpl fld="2" item="4"/>
          <tpl hier="40" item="16"/>
          <tpl hier="51" item="4294967295"/>
        </tpls>
      </n>
      <m in="0" bc="00B4F0FF" fc="00404040">
        <tpls c="5">
          <tpl fld="1" item="37"/>
          <tpl hier="33" item="4"/>
          <tpl fld="2" item="3"/>
          <tpl hier="40" item="16"/>
          <tpl hier="51" item="4294967295"/>
        </tpls>
      </m>
      <n v="7394064989.2374706" in="0" bc="00B4F0FF" fc="00008000">
        <tpls c="5">
          <tpl fld="1" item="37"/>
          <tpl hier="33" item="4"/>
          <tpl fld="2" item="6"/>
          <tpl hier="40" item="16"/>
          <tpl hier="51" item="4294967295"/>
        </tpls>
      </n>
      <n v="3793799997.009582" in="0" bc="00B4F0FF" fc="00008000">
        <tpls c="5">
          <tpl fld="1" item="37"/>
          <tpl hier="33" item="4"/>
          <tpl fld="2" item="15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3"/>
          <tpl hier="40" item="16"/>
          <tpl hier="51" item="4294967295"/>
        </tpls>
      </m>
      <n v="187776200" in="0" bc="00B4F0FF" fc="00008000">
        <tpls c="5">
          <tpl fld="1" item="31"/>
          <tpl hier="33" item="4"/>
          <tpl fld="2" item="11"/>
          <tpl hier="40" item="16"/>
          <tpl hier="51" item="4294967295"/>
        </tpls>
      </n>
      <n v="0.522624912285791" in="0" bc="00B4F0FF" fc="00008000">
        <tpls c="5">
          <tpl fld="1" item="7"/>
          <tpl hier="33" item="4"/>
          <tpl fld="2" item="21"/>
          <tpl hier="40" item="16"/>
          <tpl hier="51" item="4294967295"/>
        </tpls>
      </n>
      <m in="0" bc="00B4F0FF" fc="00404040">
        <tpls c="5">
          <tpl fld="1" item="40"/>
          <tpl hier="33" item="4"/>
          <tpl fld="2" item="32"/>
          <tpl hier="40" item="16"/>
          <tpl hier="51" item="4294967295"/>
        </tpls>
      </m>
      <n v="0.5266154694466052" in="0" bc="00B4F0FF" fc="00008000">
        <tpls c="5">
          <tpl fld="1" item="7"/>
          <tpl hier="33" item="4"/>
          <tpl fld="2" item="28"/>
          <tpl hier="40" item="16"/>
          <tpl hier="51" item="4294967295"/>
        </tpls>
      </n>
      <n v="444850103.63000005" in="0" bc="00B4F0FF" fc="00008000">
        <tpls c="5">
          <tpl fld="1" item="46"/>
          <tpl hier="33" item="4"/>
          <tpl fld="2" item="4"/>
          <tpl hier="40" item="16"/>
          <tpl hier="51" item="4294967295"/>
        </tpls>
      </n>
      <n v="398856970" in="0" bc="00B4F0FF" fc="00008000">
        <tpls c="5">
          <tpl fld="1" item="19"/>
          <tpl hier="33" item="4"/>
          <tpl fld="2" item="28"/>
          <tpl hier="40" item="16"/>
          <tpl hier="51" item="4294967295"/>
        </tpls>
      </n>
      <n v="115474971.46000001" in="0" bc="00B4F0FF" fc="00008000">
        <tpls c="5">
          <tpl fld="1" item="19"/>
          <tpl hier="33" item="4"/>
          <tpl fld="2" item="31"/>
          <tpl hier="40" item="16"/>
          <tpl hier="51" item="4294967295"/>
        </tpls>
      </n>
      <n v="146399470000" in="0" bc="00B4F0FF" fc="00008000">
        <tpls c="5">
          <tpl fld="1" item="16"/>
          <tpl hier="33" item="4"/>
          <tpl fld="2" item="9"/>
          <tpl hier="40" item="16"/>
          <tpl hier="51" item="4294967295"/>
        </tpls>
      </n>
      <n v="660986046.69000006" in="0" bc="00B4F0FF" fc="00008000">
        <tpls c="5">
          <tpl fld="1" item="6"/>
          <tpl hier="33" item="4"/>
          <tpl fld="2" item="0"/>
          <tpl hier="40" item="16"/>
          <tpl hier="51" item="4294967295"/>
        </tpls>
      </n>
      <n v="335471170" in="0" bc="00B4F0FF" fc="00008000">
        <tpls c="5">
          <tpl fld="1" item="32"/>
          <tpl hier="33" item="4"/>
          <tpl fld="2" item="3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0"/>
          <tpl hier="40" item="16"/>
          <tpl hier="51" item="4294967295"/>
        </tpls>
      </m>
      <m in="0" bc="00B4F0FF" fc="00404040">
        <tpls c="5">
          <tpl fld="1" item="37"/>
          <tpl hier="33" item="4"/>
          <tpl fld="2" item="2"/>
          <tpl hier="40" item="16"/>
          <tpl hier="51" item="4294967295"/>
        </tpls>
      </m>
      <m in="0" bc="00B4F0FF" fc="00404040">
        <tpls c="5">
          <tpl fld="1" item="4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9"/>
          <tpl hier="40" item="16"/>
          <tpl hier="51" item="4294967295"/>
        </tpls>
      </m>
      <n v="389636500" in="0" bc="00B4F0FF" fc="00008000">
        <tpls c="5">
          <tpl fld="1" item="11"/>
          <tpl hier="33" item="4"/>
          <tpl fld="2" item="37"/>
          <tpl hier="40" item="16"/>
          <tpl hier="51" item="4294967295"/>
        </tpls>
      </n>
      <n v="45582569196.834999" in="0" bc="00B4F0FF" fc="00008000">
        <tpls c="5">
          <tpl fld="1" item="43"/>
          <tpl hier="33" item="4"/>
          <tpl fld="2" item="21"/>
          <tpl hier="40" item="16"/>
          <tpl hier="51" item="4294967295"/>
        </tpls>
      </n>
      <m in="0" bc="00B4F0FF" fc="00404040">
        <tpls c="4">
          <tpl fld="1" item="6"/>
          <tpl fld="6" item="0"/>
          <tpl fld="22" item="5"/>
          <tpl fld="7" item="0"/>
        </tpls>
      </m>
      <m in="0" fc="00404040">
        <tpls c="5">
          <tpl fld="9" item="5"/>
          <tpl hier="33" item="4"/>
          <tpl fld="2" item="23"/>
          <tpl hier="40" item="16"/>
          <tpl hier="51" item="4294967295"/>
        </tpls>
      </m>
      <m in="0" fc="00404040">
        <tpls c="5">
          <tpl fld="9" item="14"/>
          <tpl hier="33" item="4"/>
          <tpl fld="2" item="17"/>
          <tpl hier="40" item="16"/>
          <tpl hier="51" item="4294967295"/>
        </tpls>
      </m>
      <m in="0" fc="00404040">
        <tpls c="5">
          <tpl fld="20" item="11"/>
          <tpl hier="33" item="4"/>
          <tpl fld="2" item="17"/>
          <tpl hier="40" item="16"/>
          <tpl hier="51" item="4294967295"/>
        </tpls>
      </m>
      <n v="323727400" in="0" bc="00B4F0FF" fc="00008000">
        <tpls c="5">
          <tpl fld="1" item="32"/>
          <tpl hier="33" item="4"/>
          <tpl fld="2" item="8"/>
          <tpl hier="40" item="16"/>
          <tpl hier="51" item="4294967295"/>
        </tpls>
      </n>
      <n v="560233622.45355797" in="0" bc="00B4F0FF" fc="00008000">
        <tpls c="5">
          <tpl fld="1" item="11"/>
          <tpl hier="33" item="4"/>
          <tpl fld="2" item="32"/>
          <tpl hier="40" item="16"/>
          <tpl hier="51" item="4294967295"/>
        </tpls>
      </n>
      <n v="364121246.33999997" in="0" bc="00B4F0FF" fc="00008000">
        <tpls c="5">
          <tpl fld="1" item="31"/>
          <tpl hier="33" item="4"/>
          <tpl fld="2" item="7"/>
          <tpl hier="40" item="16"/>
          <tpl hier="51" item="4294967295"/>
        </tpls>
      </n>
      <m in="0" fc="00404040">
        <tpls c="5">
          <tpl fld="9" item="14"/>
          <tpl hier="33" item="4"/>
          <tpl fld="2" item="26"/>
          <tpl hier="40" item="16"/>
          <tpl hier="51" item="4294967295"/>
        </tpls>
      </m>
      <n v="1412475715.7216892" in="0" bc="00B4F0FF" fc="00008000">
        <tpls c="5">
          <tpl fld="1" item="13"/>
          <tpl hier="33" item="4"/>
          <tpl fld="2" item="36"/>
          <tpl hier="40" item="16"/>
          <tpl hier="51" item="4294967295"/>
        </tpls>
      </n>
      <n v="0.15530021857747897" in="2" bc="00B4F0FF" fc="00008000">
        <tpls c="5">
          <tpl fld="1" item="15"/>
          <tpl hier="33" item="4"/>
          <tpl fld="2" item="14"/>
          <tpl hier="40" item="16"/>
          <tpl hier="51" item="4294967295"/>
        </tpls>
      </n>
      <n v="970295746.28999996" in="0" bc="00B4F0FF" fc="00008000">
        <tpls c="5">
          <tpl fld="1" item="28"/>
          <tpl hier="33" item="4"/>
          <tpl fld="2" item="33"/>
          <tpl hier="40" item="16"/>
          <tpl hier="51" item="4294967295"/>
        </tpls>
      </n>
      <n v="29247325950" in="0" bc="00B4F0FF" fc="00008000">
        <tpls c="5">
          <tpl fld="1" item="44"/>
          <tpl hier="33" item="4"/>
          <tpl fld="2" item="22"/>
          <tpl hier="40" item="16"/>
          <tpl hier="51" item="4294967295"/>
        </tpls>
      </n>
      <n v="20966462021.389999" in="0" bc="00B4F0FF" fc="00008000">
        <tpls c="5">
          <tpl fld="1" item="20"/>
          <tpl hier="33" item="4"/>
          <tpl fld="2" item="7"/>
          <tpl hier="40" item="16"/>
          <tpl hier="51" item="4294967295"/>
        </tpls>
      </n>
      <m in="0" fc="00404040">
        <tpls c="5">
          <tpl fld="9" item="9"/>
          <tpl hier="33" item="4"/>
          <tpl fld="2" item="28"/>
          <tpl hier="40" item="16"/>
          <tpl hier="51" item="4294967295"/>
        </tpls>
      </m>
      <n v="396369100" in="0" bc="00B4F0FF" fc="00008000">
        <tpls c="5">
          <tpl fld="1" item="2"/>
          <tpl hier="33" item="4"/>
          <tpl fld="2" item="15"/>
          <tpl hier="40" item="16"/>
          <tpl hier="51" item="4294967295"/>
        </tpls>
      </n>
      <n v="20321078683.16" in="0" bc="00B4F0FF" fc="00008000">
        <tpls c="5">
          <tpl fld="1" item="20"/>
          <tpl hier="33" item="4"/>
          <tpl fld="2" item="10"/>
          <tpl hier="40" item="16"/>
          <tpl hier="51" item="4294967295"/>
        </tpls>
      </n>
      <m in="0" fc="00404040">
        <tpls c="5">
          <tpl fld="9" item="14"/>
          <tpl hier="33" item="4"/>
          <tpl fld="2" item="34"/>
          <tpl hier="40" item="16"/>
          <tpl hier="51" item="4294967295"/>
        </tpls>
      </m>
      <n v="97819920" in="0" bc="00B4F0FF" fc="00008000">
        <tpls c="5">
          <tpl fld="1" item="32"/>
          <tpl hier="33" item="4"/>
          <tpl fld="2" item="24"/>
          <tpl hier="40" item="16"/>
          <tpl hier="51" item="4294967295"/>
        </tpls>
      </n>
      <n v="49400103873.5019" in="0" bc="00B4F0FF" fc="00008000">
        <tpls c="5">
          <tpl fld="1" item="33"/>
          <tpl hier="33" item="4"/>
          <tpl fld="2" item="8"/>
          <tpl hier="40" item="16"/>
          <tpl hier="51" item="4294967295"/>
        </tpls>
      </n>
      <n v="3124865854.9400001" bc="00B4F0FF" fc="00008000">
        <tpls c="5">
          <tpl fld="1" item="38"/>
          <tpl hier="33" item="4"/>
          <tpl fld="2" item="0"/>
          <tpl hier="40" item="16"/>
          <tpl hier="51" item="4294967295"/>
        </tpls>
      </n>
      <n v="1409604788.2800002" in="0" bc="00B4F0FF" fc="00008000">
        <tpls c="5">
          <tpl fld="1" item="54"/>
          <tpl hier="33" item="4"/>
          <tpl fld="2" item="34"/>
          <tpl hier="40" item="16"/>
          <tpl hier="51" item="4294967295"/>
        </tpls>
      </n>
      <n v="781824400" in="0" bc="00B4F0FF" fc="00008000">
        <tpls c="5">
          <tpl fld="1" item="2"/>
          <tpl hier="33" item="4"/>
          <tpl fld="2" item="25"/>
          <tpl hier="40" item="16"/>
          <tpl hier="51" item="4294967295"/>
        </tpls>
      </n>
      <n v="13323780.342825301" in="0" bc="00B4F0FF" fc="00008000">
        <tpls c="5">
          <tpl fld="1" item="19"/>
          <tpl hier="33" item="4"/>
          <tpl fld="2" item="36"/>
          <tpl hier="40" item="16"/>
          <tpl hier="51" item="4294967295"/>
        </tpls>
      </n>
      <n v="0.51553718843941498" in="0" bc="00B4F0FF" fc="00008000">
        <tpls c="5">
          <tpl fld="1" item="7"/>
          <tpl hier="33" item="4"/>
          <tpl fld="2" item="36"/>
          <tpl hier="40" item="16"/>
          <tpl hier="51" item="4294967295"/>
        </tpls>
      </n>
      <n v="477" in="0" bc="00B4F0FF" fc="00008000">
        <tpls c="5">
          <tpl fld="1" item="45"/>
          <tpl hier="33" item="4"/>
          <tpl fld="2" item="6"/>
          <tpl hier="40" item="16"/>
          <tpl hier="51" item="4294967295"/>
        </tpls>
      </n>
      <n v="725415286.55591607" in="0" bc="00B4F0FF" fc="00008000">
        <tpls c="5">
          <tpl fld="1" item="13"/>
          <tpl hier="33" item="4"/>
          <tpl fld="2" item="24"/>
          <tpl hier="40" item="16"/>
          <tpl hier="51" item="4294967295"/>
        </tpls>
      </n>
      <n v="7103769473.4403982" in="0" bc="00B4F0FF" fc="00008000">
        <tpls c="5">
          <tpl fld="1" item="37"/>
          <tpl hier="33" item="4"/>
          <tpl fld="2" item="8"/>
          <tpl hier="40" item="16"/>
          <tpl hier="51" item="4294967295"/>
        </tpls>
      </n>
      <n v="0.54447382448858384" in="0" bc="00B4F0FF" fc="00008000">
        <tpls c="5">
          <tpl fld="1" item="7"/>
          <tpl hier="33" item="4"/>
          <tpl fld="2" item="23"/>
          <tpl hier="40" item="16"/>
          <tpl hier="51" item="4294967295"/>
        </tpls>
      </n>
      <m in="0" bc="00B4F0FF" fc="00404040">
        <tpls c="4">
          <tpl fld="1" item="6"/>
          <tpl fld="6" item="8"/>
          <tpl fld="22" item="5"/>
          <tpl fld="7" item="0"/>
        </tpls>
      </m>
      <n v="18284087668.600002" in="0" bc="00B4F0FF" fc="00008000">
        <tpls c="5">
          <tpl fld="1" item="29"/>
          <tpl hier="33" item="4"/>
          <tpl fld="2" item="8"/>
          <tpl hier="40" item="16"/>
          <tpl hier="51" item="4294967295"/>
        </tpls>
      </n>
      <n v="0" in="0" bc="00B4F0FF" fc="00404040">
        <tpls c="5">
          <tpl fld="1" item="45"/>
          <tpl hier="33" item="4"/>
          <tpl fld="2" item="18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35"/>
          <tpl hier="40" item="16"/>
          <tpl hier="51" item="4294967295"/>
        </tpls>
      </n>
      <m in="0" bc="00B4F0FF" fc="00404040">
        <tpls c="4">
          <tpl fld="1" item="6"/>
          <tpl fld="6" item="18"/>
          <tpl fld="22" item="5"/>
          <tpl fld="7" item="0"/>
        </tpls>
      </m>
      <n v="1758815700" in="0" bc="00B4F0FF" fc="00008000">
        <tpls c="5">
          <tpl fld="1" item="54"/>
          <tpl hier="33" item="4"/>
          <tpl fld="2" item="29"/>
          <tpl hier="40" item="16"/>
          <tpl hier="51" item="4294967295"/>
        </tpls>
      </n>
      <n v="1750219226.24" in="0" bc="00B4F0FF" fc="00008000">
        <tpls c="5">
          <tpl fld="1" item="12"/>
          <tpl hier="33" item="4"/>
          <tpl fld="2" item="33"/>
          <tpl hier="40" item="16"/>
          <tpl hier="51" item="4294967295"/>
        </tpls>
      </n>
      <n v="112405500" in="0" bc="00B4F0FF" fc="00008000">
        <tpls c="5">
          <tpl fld="1" item="46"/>
          <tpl hier="33" item="4"/>
          <tpl fld="2" item="18"/>
          <tpl hier="40" item="16"/>
          <tpl hier="51" item="4294967295"/>
        </tpls>
      </n>
      <n v="9.0633920231198192E-2" in="1" bc="00B4F0FF" fc="00008000">
        <tpls c="5">
          <tpl fld="1" item="21"/>
          <tpl hier="33" item="4"/>
          <tpl fld="2" item="15"/>
          <tpl hier="40" item="16"/>
          <tpl hier="51" item="4294967295"/>
        </tpls>
      </n>
      <n v="14336000" in="0" bc="00B4F0FF" fc="00008000">
        <tpls c="4">
          <tpl fld="1" item="6"/>
          <tpl fld="5" item="3"/>
          <tpl fld="22" item="5"/>
          <tpl fld="7" item="0"/>
        </tpls>
      </n>
      <n v="10792230538.201572" in="0" bc="00B4F0FF" fc="00008000">
        <tpls c="5">
          <tpl fld="1" item="40"/>
          <tpl hier="33" item="4"/>
          <tpl fld="2" item="10"/>
          <tpl hier="40" item="16"/>
          <tpl hier="51" item="4294967295"/>
        </tpls>
      </n>
      <n v="166666400" in="0" bc="00B4F0FF" fc="00008000">
        <tpls c="5">
          <tpl fld="1" item="49"/>
          <tpl hier="33" item="4"/>
          <tpl fld="2" item="27"/>
          <tpl hier="40" item="16"/>
          <tpl hier="51" item="4294967295"/>
        </tpls>
      </n>
      <n v="1366333632.8399999" in="0" bc="00B4F0FF" fc="00008000">
        <tpls c="5">
          <tpl fld="1" item="28"/>
          <tpl hier="33" item="4"/>
          <tpl fld="2" item="31"/>
          <tpl hier="40" item="16"/>
          <tpl hier="51" item="4294967295"/>
        </tpls>
      </n>
      <n v="10830675000" in="0" bc="00B4F0FF" fc="00008000">
        <tpls c="5">
          <tpl fld="1" item="36"/>
          <tpl hier="33" item="4"/>
          <tpl fld="2" item="5"/>
          <tpl hier="40" item="16"/>
          <tpl hier="51" item="4294967295"/>
        </tpls>
      </n>
      <n v="0" in="0" fc="00404040">
        <tpls c="5">
          <tpl fld="9" item="9"/>
          <tpl hier="33" item="4"/>
          <tpl fld="2" item="6"/>
          <tpl hier="40" item="16"/>
          <tpl hier="51" item="4294967295"/>
        </tpls>
      </n>
      <n v="328562100" in="0" bc="00B4F0FF" fc="00008000">
        <tpls c="5">
          <tpl fld="1" item="30"/>
          <tpl hier="33" item="4"/>
          <tpl fld="2" item="30"/>
          <tpl hier="40" item="16"/>
          <tpl hier="51" item="4294967295"/>
        </tpls>
      </n>
      <n v="171126600" in="0" bc="00B4F0FF" fc="00008000">
        <tpls c="5">
          <tpl fld="1" item="11"/>
          <tpl hier="33" item="4"/>
          <tpl fld="2" item="27"/>
          <tpl hier="40" item="16"/>
          <tpl hier="51" item="4294967295"/>
        </tpls>
      </n>
      <n v="43770739027.449997" in="0" bc="00B4F0FF" fc="00008000">
        <tpls c="5">
          <tpl fld="1" item="43"/>
          <tpl hier="33" item="4"/>
          <tpl fld="2" item="28"/>
          <tpl hier="40" item="16"/>
          <tpl hier="51" item="4294967295"/>
        </tpls>
      </n>
      <n v="258876438" in="0" bc="00B4F0FF" fc="00008000">
        <tpls c="5">
          <tpl fld="1" item="49"/>
          <tpl hier="33" item="4"/>
          <tpl fld="2" item="12"/>
          <tpl hier="40" item="16"/>
          <tpl hier="51" item="4294967295"/>
        </tpls>
      </n>
      <n v="148228200" in="0" bc="00B4F0FF" fc="00008000">
        <tpls c="5">
          <tpl fld="1" item="31"/>
          <tpl hier="33" item="4"/>
          <tpl fld="2" item="29"/>
          <tpl hier="40" item="16"/>
          <tpl hier="51" item="4294967295"/>
        </tpls>
      </n>
      <n v="184979720.78999999" in="0" bc="00B4F0FF" fc="00008000">
        <tpls c="5">
          <tpl fld="1" item="49"/>
          <tpl hier="33" item="4"/>
          <tpl fld="2" item="6"/>
          <tpl hier="40" item="16"/>
          <tpl hier="51" item="4294967295"/>
        </tpls>
      </n>
      <n v="3197197900" in="0" bc="00B4F0FF" fc="00008000">
        <tpls c="5">
          <tpl fld="1" item="12"/>
          <tpl hier="33" item="4"/>
          <tpl fld="2" item="37"/>
          <tpl hier="40" item="16"/>
          <tpl hier="51" item="4294967295"/>
        </tpls>
      </n>
      <n v="471589100413.19" in="0" bc="00B4F0FF" fc="00008000">
        <tpls c="5">
          <tpl fld="1" item="3"/>
          <tpl hier="33" item="4"/>
          <tpl fld="2" item="8"/>
          <tpl hier="40" item="16"/>
          <tpl hier="51" item="4294967295"/>
        </tpls>
      </n>
      <m in="0" fc="00404040">
        <tpls c="5">
          <tpl fld="9" item="14"/>
          <tpl hier="33" item="4"/>
          <tpl fld="2" item="10"/>
          <tpl hier="40" item="16"/>
          <tpl hier="51" item="4294967295"/>
        </tpls>
      </m>
      <n v="140636200" in="0" bc="00B4F0FF" fc="00008000">
        <tpls c="5">
          <tpl fld="1" item="46"/>
          <tpl hier="33" item="4"/>
          <tpl fld="2" item="16"/>
          <tpl hier="40" item="16"/>
          <tpl hier="51" item="4294967295"/>
        </tpls>
      </n>
      <n v="4652885100" in="0" bc="00B4F0FF" fc="00008000">
        <tpls c="5">
          <tpl fld="1" item="12"/>
          <tpl hier="33" item="4"/>
          <tpl fld="2" item="28"/>
          <tpl hier="40" item="16"/>
          <tpl hier="51" item="4294967295"/>
        </tpls>
      </n>
      <n v="0.5316106195033683" bc="00B4F0FF" fc="00008000">
        <tpls c="5">
          <tpl fld="1" item="48"/>
          <tpl hier="33" item="4"/>
          <tpl fld="2" item="10"/>
          <tpl hier="40" item="16"/>
          <tpl hier="51" item="4294967295"/>
        </tpls>
      </n>
      <n v="4.6259813302134386E-3" in="1" bc="00B4F0FF" fc="00008000">
        <tpls c="5">
          <tpl fld="1" item="24"/>
          <tpl hier="33" item="4"/>
          <tpl fld="2" item="10"/>
          <tpl hier="40" item="16"/>
          <tpl hier="51" item="4294967295"/>
        </tpls>
      </n>
      <m in="0" bc="00B4F0FF" fc="00404040">
        <tpls c="5">
          <tpl fld="1" item="45"/>
          <tpl hier="33" item="4"/>
          <tpl fld="2" item="19"/>
          <tpl hier="40" item="16"/>
          <tpl hier="51" item="4294967295"/>
        </tpls>
      </m>
      <n v="0.10300384169981458" in="1" bc="00B4F0FF" fc="00008000">
        <tpls c="5">
          <tpl fld="1" item="21"/>
          <tpl hier="33" item="4"/>
          <tpl fld="2" item="37"/>
          <tpl hier="40" item="16"/>
          <tpl hier="51" item="4294967295"/>
        </tpls>
      </n>
      <n v="532528373.07999998" in="0" bc="00B4F0FF" fc="00008000">
        <tpls c="5">
          <tpl fld="1" item="2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5"/>
          <tpl hier="40" item="16"/>
          <tpl hier="51" item="4294967295"/>
        </tpls>
      </m>
      <n v="127654620100" in="0" bc="00B4F0FF" fc="00008000">
        <tpls c="5">
          <tpl fld="1" item="16"/>
          <tpl hier="33" item="4"/>
          <tpl fld="2" item="27"/>
          <tpl hier="40" item="16"/>
          <tpl hier="51" item="4294967295"/>
        </tpls>
      </n>
      <m in="0" fc="00404040">
        <tpls c="5">
          <tpl fld="9" item="5"/>
          <tpl hier="33" item="4"/>
          <tpl fld="2" item="35"/>
          <tpl hier="40" item="16"/>
          <tpl hier="51" item="4294967295"/>
        </tpls>
      </m>
      <m in="0" fc="00404040">
        <tpls c="5">
          <tpl fld="9" item="9"/>
          <tpl hier="33" item="4"/>
          <tpl fld="2" item="9"/>
          <tpl hier="40" item="16"/>
          <tpl hier="51" item="4294967295"/>
        </tpls>
      </m>
      <n v="73661800" in="0" bc="00B4F0FF" fc="00008000">
        <tpls c="5">
          <tpl fld="1" item="46"/>
          <tpl hier="33" item="4"/>
          <tpl fld="2" item="9"/>
          <tpl hier="40" item="16"/>
          <tpl hier="51" item="4294967295"/>
        </tpls>
      </n>
      <n v="241920600" in="0" bc="00B4F0FF" fc="00008000">
        <tpls c="5">
          <tpl fld="1" item="32"/>
          <tpl hier="33" item="4"/>
          <tpl fld="2" item="17"/>
          <tpl hier="40" item="16"/>
          <tpl hier="51" item="4294967295"/>
        </tpls>
      </n>
      <n v="23946053.721019998" in="0" bc="00B4F0FF" fc="00008000">
        <tpls c="5">
          <tpl fld="1" item="19"/>
          <tpl hier="33" item="4"/>
          <tpl fld="2" item="12"/>
          <tpl hier="40" item="16"/>
          <tpl hier="51" item="4294967295"/>
        </tpls>
      </n>
      <n v="139156563.75" in="0" bc="00B4F0FF" fc="00008000">
        <tpls c="5">
          <tpl fld="1" item="30"/>
          <tpl hier="33" item="4"/>
          <tpl fld="2" item="6"/>
          <tpl hier="40" item="16"/>
          <tpl hier="51" item="4294967295"/>
        </tpls>
      </n>
      <n v="0.1376574167923767" in="2" bc="00B4F0FF" fc="00008000">
        <tpls c="5">
          <tpl fld="1" item="15"/>
          <tpl hier="33" item="4"/>
          <tpl fld="2" item="26"/>
          <tpl hier="40" item="16"/>
          <tpl hier="51" item="4294967295"/>
        </tpls>
      </n>
      <n v="0.14497832448374021" in="2" bc="00B4F0FF" fc="00008000">
        <tpls c="5">
          <tpl fld="1" item="9"/>
          <tpl hier="33" item="4"/>
          <tpl fld="2" item="35"/>
          <tpl hier="40" item="16"/>
          <tpl hier="51" item="4294967295"/>
        </tpls>
      </n>
      <n v="313915605.38" in="0" bc="00B4F0FF" fc="00008000">
        <tpls c="5">
          <tpl fld="1" item="25"/>
          <tpl hier="33" item="4"/>
          <tpl fld="2" item="14"/>
          <tpl hier="40" item="16"/>
          <tpl hier="51" item="4294967295"/>
        </tpls>
      </n>
      <n v="80150219874.25" in="0" bc="00B4F0FF" fc="00008000">
        <tpls c="5">
          <tpl fld="1" item="5"/>
          <tpl hier="33" item="4"/>
          <tpl fld="2" item="32"/>
          <tpl hier="40" item="16"/>
          <tpl hier="51" item="4294967295"/>
        </tpls>
      </n>
      <m in="0" fc="00404040">
        <tpls c="5">
          <tpl fld="9" item="10"/>
          <tpl hier="33" item="4"/>
          <tpl fld="2" item="34"/>
          <tpl hier="40" item="16"/>
          <tpl hier="51" item="4294967295"/>
        </tpls>
      </m>
      <m in="0" bc="00B4F0FF" fc="00404040">
        <tpls c="5">
          <tpl fld="1" item="43"/>
          <tpl hier="33" item="4"/>
          <tpl fld="2" item="12"/>
          <tpl hier="40" item="16"/>
          <tpl hier="51" item="4294967295"/>
        </tpls>
      </m>
      <m in="0" bc="00B4F0FF" fc="00404040">
        <tpls c="5">
          <tpl fld="1" item="33"/>
          <tpl hier="33" item="4"/>
          <tpl fld="2" item="19"/>
          <tpl hier="40" item="16"/>
          <tpl hier="51" item="4294967295"/>
        </tpls>
      </m>
      <n v="601147925.53999996" in="0" bc="00B4F0FF" fc="00008000">
        <tpls c="5">
          <tpl fld="1" item="11"/>
          <tpl hier="33" item="4"/>
          <tpl fld="2" item="31"/>
          <tpl hier="40" item="16"/>
          <tpl hier="51" item="4294967295"/>
        </tpls>
      </n>
      <n v="368417800" in="0" bc="00B4F0FF" fc="00008000">
        <tpls c="5">
          <tpl fld="1" item="32"/>
          <tpl hier="33" item="4"/>
          <tpl fld="2" item="28"/>
          <tpl hier="40" item="16"/>
          <tpl hier="51" item="4294967295"/>
        </tpls>
      </n>
      <m in="0" bc="00B4F0FF" fc="00404040">
        <tpls c="5">
          <tpl fld="1" item="29"/>
          <tpl hier="33" item="4"/>
          <tpl fld="2" item="24"/>
          <tpl hier="40" item="16"/>
          <tpl hier="51" item="4294967295"/>
        </tpls>
      </m>
      <n v="12332150143.236383" in="0" bc="00B4F0FF" fc="00008000">
        <tpls c="5">
          <tpl fld="1" item="51"/>
          <tpl hier="33" item="4"/>
          <tpl fld="2" item="10"/>
          <tpl hier="40" item="16"/>
          <tpl hier="51" item="4294967295"/>
        </tpls>
      </n>
      <n v="71900594271.315002" in="0" bc="00B4F0FF" fc="00008000">
        <tpls c="5">
          <tpl fld="1" item="43"/>
          <tpl hier="33" item="4"/>
          <tpl fld="2" item="33"/>
          <tpl hier="40" item="16"/>
          <tpl hier="51" item="4294967295"/>
        </tpls>
      </n>
      <n v="16000" in="0" bc="00B4F0FF" fc="00008000">
        <tpls c="5">
          <tpl fld="1" item="45"/>
          <tpl hier="33" item="4"/>
          <tpl fld="2" item="8"/>
          <tpl hier="40" item="16"/>
          <tpl hier="51" item="4294967295"/>
        </tpls>
      </n>
      <n v="20090791908.355" in="0" bc="00B4F0FF" fc="00008000">
        <tpls c="5">
          <tpl fld="1" item="29"/>
          <tpl hier="33" item="4"/>
          <tpl fld="2" item="34"/>
          <tpl hier="40" item="16"/>
          <tpl hier="51" item="4294967295"/>
        </tpls>
      </n>
      <n v="18379264653.584999" in="0" bc="00B4F0FF" fc="00008000">
        <tpls c="5">
          <tpl fld="1" item="29"/>
          <tpl hier="33" item="4"/>
          <tpl fld="2" item="29"/>
          <tpl hier="40" item="16"/>
          <tpl hier="51" item="4294967295"/>
        </tpls>
      </n>
      <n v="1.3258307147775761E-2" in="1" bc="00B4F0FF" fc="00008000">
        <tpls c="5">
          <tpl fld="1" item="24"/>
          <tpl hier="33" item="4"/>
          <tpl fld="2" item="16"/>
          <tpl hier="40" item="16"/>
          <tpl hier="51" item="4294967295"/>
        </tpls>
      </n>
      <n v="0.14197450025958969" in="1" bc="00B4F0FF" fc="00008000">
        <tpls c="5">
          <tpl fld="1" item="21"/>
          <tpl hier="33" item="4"/>
          <tpl fld="2" item="11"/>
          <tpl hier="40" item="16"/>
          <tpl hier="51" item="4294967295"/>
        </tpls>
      </n>
      <m in="0" fc="00404040">
        <tpls c="5">
          <tpl fld="20" item="10"/>
          <tpl hier="33" item="4"/>
          <tpl fld="2" item="12"/>
          <tpl hier="40" item="16"/>
          <tpl hier="51" item="4294967295"/>
        </tpls>
      </m>
      <n v="0.54271782880905328" bc="00B4F0FF" fc="00008000">
        <tpls c="5">
          <tpl fld="1" item="48"/>
          <tpl hier="33" item="4"/>
          <tpl fld="2" item="12"/>
          <tpl hier="40" item="16"/>
          <tpl hier="51" item="4294967295"/>
        </tpls>
      </n>
      <m in="2" bc="00B4F0FF" fc="00404040">
        <tpls c="5">
          <tpl fld="1" item="9"/>
          <tpl hier="33" item="4"/>
          <tpl fld="2" item="25"/>
          <tpl hier="40" item="16"/>
          <tpl hier="51" item="4294967295"/>
        </tpls>
      </m>
      <n v="3.7923042559541709E-3" in="1" bc="00B4F0FF" fc="00008000">
        <tpls c="5">
          <tpl fld="1" item="24"/>
          <tpl hier="33" item="4"/>
          <tpl fld="2" item="23"/>
          <tpl hier="40" item="16"/>
          <tpl hier="51" item="4294967295"/>
        </tpls>
      </n>
      <n v="43418790553.75" in="0" bc="00B4F0FF" fc="00008000">
        <tpls c="5">
          <tpl fld="1" item="33"/>
          <tpl hier="33" item="4"/>
          <tpl fld="2" item="6"/>
          <tpl hier="40" item="16"/>
          <tpl hier="51" item="4294967295"/>
        </tpls>
      </n>
      <n v="40695814.530000001" in="0" bc="00B4F0FF" fc="00008000">
        <tpls c="5">
          <tpl fld="1" item="41"/>
          <tpl hier="33" item="4"/>
          <tpl fld="2" item="31"/>
          <tpl hier="40" item="16"/>
          <tpl hier="51" item="4294967295"/>
        </tpls>
      </n>
      <n v="202156557780.67001" in="0" bc="00B4F0FF" fc="00008000">
        <tpls c="5">
          <tpl fld="1" item="16"/>
          <tpl hier="33" item="4"/>
          <tpl fld="2" item="7"/>
          <tpl hier="40" item="16"/>
          <tpl hier="51" item="4294967295"/>
        </tpls>
      </n>
      <n v="341738523500" in="0" bc="00B4F0FF" fc="00008000">
        <tpls c="5">
          <tpl fld="1" item="3"/>
          <tpl hier="33" item="4"/>
          <tpl fld="2" item="29"/>
          <tpl hier="40" item="16"/>
          <tpl hier="51" item="4294967295"/>
        </tpls>
      </n>
      <n v="1722000" in="0" bc="00B4F0FF" fc="00008000">
        <tpls c="5">
          <tpl fld="1" item="45"/>
          <tpl hier="33" item="4"/>
          <tpl fld="2" item="37"/>
          <tpl hier="40" item="16"/>
          <tpl hier="51" item="4294967295"/>
        </tpls>
      </n>
      <n v="635434423.81999993" in="0" bc="00B4F0FF" fc="00008000">
        <tpls c="5">
          <tpl fld="1" item="6"/>
          <tpl hier="33" item="4"/>
          <tpl fld="2" item="1"/>
          <tpl hier="40" item="16"/>
          <tpl hier="51" item="4294967295"/>
        </tpls>
      </n>
      <n v="184273676.60000002" in="0" bc="00B4F0FF" fc="00008000">
        <tpls c="5">
          <tpl fld="1" item="11"/>
          <tpl hier="33" item="4"/>
          <tpl fld="2" item="22"/>
          <tpl hier="40" item="16"/>
          <tpl hier="51" item="4294967295"/>
        </tpls>
      </n>
      <n v="0.13550784978043859" in="2" bc="00B4F0FF" fc="00008000">
        <tpls c="5">
          <tpl fld="1" item="15"/>
          <tpl hier="33" item="4"/>
          <tpl fld="2" item="7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28"/>
          <tpl hier="40" item="16"/>
          <tpl hier="51" item="4294967295"/>
        </tpls>
      </n>
      <n v="0.14311705004050249" in="2" bc="00B4F0FF" fc="00008000">
        <tpls c="5">
          <tpl fld="1" item="9"/>
          <tpl hier="33" item="4"/>
          <tpl fld="2" item="10"/>
          <tpl hier="40" item="16"/>
          <tpl hier="51" item="4294967295"/>
        </tpls>
      </n>
      <n v="148457901944.38" in="0" bc="00B4F0FF" fc="00008000">
        <tpls c="5">
          <tpl fld="1" item="5"/>
          <tpl hier="33" item="4"/>
          <tpl fld="2" item="1"/>
          <tpl hier="40" item="16"/>
          <tpl hier="51" item="4294967295"/>
        </tpls>
      </n>
      <n v="2909954711.5100002" in="0" bc="00B4F0FF" fc="00008000">
        <tpls c="5">
          <tpl fld="1" item="39"/>
          <tpl hier="33" item="4"/>
          <tpl fld="2" item="18"/>
          <tpl hier="40" item="16"/>
          <tpl hier="51" item="4294967295"/>
        </tpls>
      </n>
      <n v="1194770073.7216892" in="0" bc="00B4F0FF" fc="00008000">
        <tpls c="5">
          <tpl fld="1" item="54"/>
          <tpl hier="33" item="4"/>
          <tpl fld="2" item="36"/>
          <tpl hier="40" item="16"/>
          <tpl hier="51" item="4294967295"/>
        </tpls>
      </n>
      <n v="-31039100" in="0" bc="00B4F0FF" fc="00000080">
        <tpls c="5">
          <tpl fld="1" item="19"/>
          <tpl hier="33" item="4"/>
          <tpl fld="2" item="19"/>
          <tpl hier="40" item="16"/>
          <tpl hier="51" item="4294967295"/>
        </tpls>
      </n>
      <n v="708274300" in="0" bc="00B4F0FF" fc="00008000">
        <tpls c="5">
          <tpl fld="1" item="46"/>
          <tpl hier="33" item="4"/>
          <tpl fld="2" item="5"/>
          <tpl hier="40" item="16"/>
          <tpl hier="51" item="4294967295"/>
        </tpls>
      </n>
      <n v="60534000" in="0" bc="00B4F0FF" fc="00008000">
        <tpls c="5">
          <tpl fld="1" item="19"/>
          <tpl hier="33" item="4"/>
          <tpl fld="2" item="8"/>
          <tpl hier="40" item="16"/>
          <tpl hier="51" item="4294967295"/>
        </tpls>
      </n>
      <n v="13599907053.684914" in="0" bc="00B4F0FF" fc="00008000">
        <tpls c="5">
          <tpl fld="1" item="51"/>
          <tpl hier="33" item="4"/>
          <tpl fld="2" item="22"/>
          <tpl hier="40" item="16"/>
          <tpl hier="51" item="4294967295"/>
        </tpls>
      </n>
      <n v="138899100" in="0" bc="00B4F0FF" fc="00008000">
        <tpls c="5">
          <tpl fld="1" item="32"/>
          <tpl hier="33" item="4"/>
          <tpl fld="2" item="33"/>
          <tpl hier="40" item="16"/>
          <tpl hier="51" item="4294967295"/>
        </tpls>
      </n>
      <n v="4.0032048055058276E-3" in="1" bc="00B4F0FF" fc="00008000">
        <tpls c="5">
          <tpl fld="1" item="24"/>
          <tpl hier="33" item="4"/>
          <tpl fld="2" item="34"/>
          <tpl hier="40" item="16"/>
          <tpl hier="51" item="4294967295"/>
        </tpls>
      </n>
      <n v="0.47502667012066763" in="0" bc="00B4F0FF" fc="00008000">
        <tpls c="5">
          <tpl fld="1" item="7"/>
          <tpl hier="33" item="4"/>
          <tpl fld="2" item="29"/>
          <tpl hier="40" item="16"/>
          <tpl hier="51" item="4294967295"/>
        </tpls>
      </n>
      <n v="81802883700" in="0" bc="00B4F0FF" fc="00008000">
        <tpls c="5">
          <tpl fld="1" item="5"/>
          <tpl hier="33" item="4"/>
          <tpl fld="2" item="25"/>
          <tpl hier="40" item="16"/>
          <tpl hier="51" item="4294967295"/>
        </tpls>
      </n>
      <m in="0" bc="00B4F0FF" fc="00404040">
        <tpls c="5">
          <tpl fld="1" item="41"/>
          <tpl hier="33" item="4"/>
          <tpl fld="2" item="5"/>
          <tpl hier="40" item="16"/>
          <tpl hier="51" item="4294967295"/>
        </tpls>
      </m>
      <n v="4952800" in="0" bc="00B4F0FF" fc="00008000">
        <tpls c="5">
          <tpl fld="1" item="19"/>
          <tpl hier="33" item="4"/>
          <tpl fld="2" item="9"/>
          <tpl hier="40" item="16"/>
          <tpl hier="51" item="4294967295"/>
        </tpls>
      </n>
      <m in="2" bc="00B4F0FF" fc="00404040">
        <tpls c="5">
          <tpl fld="1" item="9"/>
          <tpl hier="33" item="4"/>
          <tpl fld="2" item="19"/>
          <tpl hier="40" item="16"/>
          <tpl hier="51" item="4294967295"/>
        </tpls>
      </m>
      <m in="0" bc="00B4F0FF" fc="00404040">
        <tpls c="4">
          <tpl fld="1" item="6"/>
          <tpl fld="6" item="17"/>
          <tpl fld="22" item="5"/>
          <tpl fld="7" item="0"/>
        </tpls>
      </m>
      <n v="288396082900" in="0" bc="00B4F0FF" fc="00008000">
        <tpls c="5">
          <tpl fld="1" item="3"/>
          <tpl hier="33" item="4"/>
          <tpl fld="2" item="9"/>
          <tpl hier="40" item="16"/>
          <tpl hier="51" item="4294967295"/>
        </tpls>
      </n>
      <n v="136753909900" in="0" bc="00B4F0FF" fc="00008000">
        <tpls c="5">
          <tpl fld="1" item="16"/>
          <tpl hier="33" item="4"/>
          <tpl fld="2" item="11"/>
          <tpl hier="40" item="16"/>
          <tpl hier="51" item="4294967295"/>
        </tpls>
      </n>
      <m in="0" fc="00404040">
        <tpls c="5">
          <tpl fld="20" item="11"/>
          <tpl hier="33" item="4"/>
          <tpl fld="2" item="19"/>
          <tpl hier="40" item="16"/>
          <tpl hier="51" item="4294967295"/>
        </tpls>
      </m>
      <n v="105641466487.37291" in="0" bc="00B4F0FF" fc="00008000">
        <tpls c="5">
          <tpl fld="1" item="34"/>
          <tpl hier="33" item="4"/>
          <tpl fld="2" item="0"/>
          <tpl hier="40" item="16"/>
          <tpl hier="51" item="4294967295"/>
        </tpls>
      </n>
      <n v="358030971.89999998" in="0" bc="00B4F0FF" fc="00008000">
        <tpls c="5">
          <tpl fld="1" item="30"/>
          <tpl hier="33" item="4"/>
          <tpl fld="2" item="4"/>
          <tpl hier="40" item="16"/>
          <tpl hier="51" item="4294967295"/>
        </tpls>
      </n>
      <n v="289797050.37" in="0" bc="00B4F0FF" fc="00008000">
        <tpls c="5">
          <tpl fld="1" item="49"/>
          <tpl hier="33" item="4"/>
          <tpl fld="2" item="34"/>
          <tpl hier="40" item="16"/>
          <tpl hier="51" item="4294967295"/>
        </tpls>
      </n>
      <n v="3345762200" bc="00B4F0FF" fc="00008000">
        <tpls c="5">
          <tpl fld="1" item="38"/>
          <tpl hier="33" item="4"/>
          <tpl fld="2" item="16"/>
          <tpl hier="40" item="16"/>
          <tpl hier="51" item="4294967295"/>
        </tpls>
      </n>
      <n v="166526171591.03003" in="0" bc="00B4F0FF" fc="00008000">
        <tpls c="5">
          <tpl fld="1" item="35"/>
          <tpl hier="33" item="4"/>
          <tpl fld="2" item="0"/>
          <tpl hier="40" item="16"/>
          <tpl hier="51" item="4294967295"/>
        </tpls>
      </n>
      <m in="0" fc="00404040">
        <tpls c="5">
          <tpl fld="9" item="14"/>
          <tpl hier="33" item="4"/>
          <tpl fld="2" item="35"/>
          <tpl hier="40" item="16"/>
          <tpl hier="51" item="4294967295"/>
        </tpls>
      </m>
      <n v="5678509172.0199986" bc="00B4F0FF" fc="00008000">
        <tpls c="5">
          <tpl fld="1" item="38"/>
          <tpl hier="33" item="4"/>
          <tpl fld="2" item="7"/>
          <tpl hier="40" item="16"/>
          <tpl hier="51" item="4294967295"/>
        </tpls>
      </n>
      <m in="0" bc="00B4F0FF" fc="00404040">
        <tpls c="5">
          <tpl fld="1" item="30"/>
          <tpl hier="33" item="4"/>
          <tpl fld="2" item="3"/>
          <tpl hier="40" item="16"/>
          <tpl hier="51" item="4294967295"/>
        </tpls>
      </m>
      <m in="0" fc="00404040">
        <tpls c="5">
          <tpl fld="20" item="10"/>
          <tpl hier="33" item="4"/>
          <tpl fld="2" item="33"/>
          <tpl hier="40" item="16"/>
          <tpl hier="51" item="4294967295"/>
        </tpls>
      </m>
      <n v="222075875278.59" in="0" bc="00B4F0FF" fc="00008000">
        <tpls c="5">
          <tpl fld="1" item="16"/>
          <tpl hier="33" item="4"/>
          <tpl fld="2" item="23"/>
          <tpl hier="40" item="16"/>
          <tpl hier="51" item="4294967295"/>
        </tpls>
      </n>
      <n v="59710159.25" in="0" fc="00008000">
        <tpls c="5">
          <tpl fld="20" item="10"/>
          <tpl hier="33" item="4"/>
          <tpl fld="2" item="6"/>
          <tpl hier="40" item="16"/>
          <tpl hier="51" item="4294967295"/>
        </tpls>
      </n>
      <n v="109625" in="0" bc="00B4F0FF" fc="00008000">
        <tpls c="5">
          <tpl fld="1" item="45"/>
          <tpl hier="33" item="4"/>
          <tpl fld="2" item="0"/>
          <tpl hier="40" item="16"/>
          <tpl hier="51" item="4294967295"/>
        </tpls>
      </n>
      <n v="541012245918.59009" in="0" bc="00B4F0FF" fc="00008000">
        <tpls c="5">
          <tpl fld="1" item="3"/>
          <tpl hier="33" item="4"/>
          <tpl fld="2" item="1"/>
          <tpl hier="40" item="16"/>
          <tpl hier="51" item="4294967295"/>
        </tpls>
      </n>
      <n v="2907287415.5700002" in="0" bc="00B4F0FF" fc="00008000">
        <tpls c="5">
          <tpl fld="1" item="39"/>
          <tpl hier="33" item="4"/>
          <tpl fld="2" item="7"/>
          <tpl hier="40" item="16"/>
          <tpl hier="51" item="4294967295"/>
        </tpls>
      </n>
      <n v="1582270800" in="0" bc="00B4F0FF" fc="00008000">
        <tpls c="5">
          <tpl fld="1" item="12"/>
          <tpl hier="33" item="4"/>
          <tpl fld="2" item="35"/>
          <tpl hier="40" item="16"/>
          <tpl hier="51" item="4294967295"/>
        </tpls>
      </n>
      <n v="368616412.55000001" in="0" bc="00B4F0FF" fc="00008000">
        <tpls c="5">
          <tpl fld="1" item="11"/>
          <tpl hier="33" item="4"/>
          <tpl fld="2" item="0"/>
          <tpl hier="40" item="16"/>
          <tpl hier="51" item="4294967295"/>
        </tpls>
      </n>
      <n v="248198200" in="0" bc="00B4F0FF" fc="00008000">
        <tpls c="5">
          <tpl fld="1" item="6"/>
          <tpl hier="33" item="4"/>
          <tpl fld="2" item="15"/>
          <tpl hier="40" item="16"/>
          <tpl hier="51" item="4294967295"/>
        </tpls>
      </n>
      <n v="6127400000" in="0" bc="00B4F0FF" fc="00008000">
        <tpls c="5">
          <tpl fld="1" item="36"/>
          <tpl hier="33" item="4"/>
          <tpl fld="2" item="8"/>
          <tpl hier="40" item="16"/>
          <tpl hier="51" item="4294967295"/>
        </tpls>
      </n>
      <n v="270892775.76999998" in="0" bc="00B4F0FF" fc="00008000">
        <tpls c="5">
          <tpl fld="1" item="6"/>
          <tpl hier="33" item="4"/>
          <tpl fld="2" item="33"/>
          <tpl hier="40" item="16"/>
          <tpl hier="51" item="4294967295"/>
        </tpls>
      </n>
      <n v="232134700" in="0" bc="00B4F0FF" fc="00008000">
        <tpls c="5">
          <tpl fld="1" item="31"/>
          <tpl hier="33" item="4"/>
          <tpl fld="2" item="30"/>
          <tpl hier="40" item="16"/>
          <tpl hier="51" item="4294967295"/>
        </tpls>
      </n>
      <n v="148578338108.16101" in="0" bc="00B4F0FF" fc="00008000">
        <tpls c="5">
          <tpl fld="1" item="17"/>
          <tpl hier="33" item="4"/>
          <tpl fld="2" item="37"/>
          <tpl hier="40" item="16"/>
          <tpl hier="51" item="4294967295"/>
        </tpls>
      </n>
      <m in="0" fc="00404040">
        <tpls c="5">
          <tpl fld="20" item="10"/>
          <tpl hier="33" item="4"/>
          <tpl fld="2" item="18"/>
          <tpl hier="40" item="16"/>
          <tpl hier="51" item="4294967295"/>
        </tpls>
      </m>
      <m in="0" fc="00404040">
        <tpls c="5">
          <tpl fld="20" item="11"/>
          <tpl hier="33" item="4"/>
          <tpl fld="2" item="7"/>
          <tpl hier="40" item="16"/>
          <tpl hier="51" item="4294967295"/>
        </tpls>
      </m>
      <m in="0" fc="00404040">
        <tpls c="5">
          <tpl fld="9" item="10"/>
          <tpl hier="33" item="4"/>
          <tpl fld="2" item="33"/>
          <tpl hier="40" item="16"/>
          <tpl hier="51" item="4294967295"/>
        </tpls>
      </m>
      <n v="-51985900" in="0" bc="00B4F0FF" fc="00000080">
        <tpls c="5">
          <tpl fld="1" item="19"/>
          <tpl hier="33" item="4"/>
          <tpl fld="2" item="30"/>
          <tpl hier="40" item="16"/>
          <tpl hier="51" item="4294967295"/>
        </tpls>
      </n>
      <n v="235268509.19000012" in="0" bc="00B4F0FF" fc="00008000">
        <tpls c="5">
          <tpl fld="1" item="31"/>
          <tpl hier="33" item="4"/>
          <tpl fld="2" item="32"/>
          <tpl hier="40" item="16"/>
          <tpl hier="51" item="4294967295"/>
        </tpls>
      </n>
      <m in="0" fc="00404040">
        <tpls c="5">
          <tpl fld="9" item="14"/>
          <tpl hier="33" item="4"/>
          <tpl fld="2" item="14"/>
          <tpl hier="40" item="16"/>
          <tpl hier="51" item="4294967295"/>
        </tpls>
      </m>
      <n v="4905545466.6646729" in="0" bc="00B4F0FF" fc="00008000">
        <tpls c="5">
          <tpl fld="1" item="37"/>
          <tpl hier="33" item="4"/>
          <tpl fld="2" item="35"/>
          <tpl hier="40" item="16"/>
          <tpl hier="51" item="4294967295"/>
        </tpls>
      </n>
      <n v="1606591637.6800001" in="0" bc="00B4F0FF" fc="00008000">
        <tpls c="5">
          <tpl fld="1" item="28"/>
          <tpl hier="33" item="4"/>
          <tpl fld="2" item="22"/>
          <tpl hier="40" item="16"/>
          <tpl hier="51" item="4294967295"/>
        </tpls>
      </n>
      <n v="1006979559.41" in="0" bc="00B4F0FF" fc="00008000">
        <tpls c="5">
          <tpl fld="1" item="25"/>
          <tpl hier="33" item="4"/>
          <tpl fld="2" item="23"/>
          <tpl hier="40" item="16"/>
          <tpl hier="51" item="4294967295"/>
        </tpls>
      </n>
      <n v="1.6742995505098546E-2" in="1" bc="00B4F0FF" fc="00008000">
        <tpls c="5">
          <tpl fld="1" item="24"/>
          <tpl hier="33" item="4"/>
          <tpl fld="2" item="27"/>
          <tpl hier="40" item="16"/>
          <tpl hier="51" item="4294967295"/>
        </tpls>
      </n>
      <n v="213248131.11999995" in="0" bc="00B4F0FF" fc="00008000">
        <tpls c="5">
          <tpl fld="1" item="46"/>
          <tpl hier="33" item="4"/>
          <tpl fld="2" item="0"/>
          <tpl hier="40" item="16"/>
          <tpl hier="51" item="4294967295"/>
        </tpls>
      </n>
      <n v="220905358.86000001" in="0" bc="00B4F0FF" fc="00008000">
        <tpls c="5">
          <tpl fld="1" item="31"/>
          <tpl hier="33" item="4"/>
          <tpl fld="2" item="8"/>
          <tpl hier="40" item="16"/>
          <tpl hier="51" item="4294967295"/>
        </tpls>
      </n>
      <n v="168819800" in="0" bc="00B4F0FF" fc="00008000">
        <tpls c="5">
          <tpl fld="1" item="31"/>
          <tpl hier="33" item="4"/>
          <tpl fld="2" item="19"/>
          <tpl hier="40" item="16"/>
          <tpl hier="51" item="4294967295"/>
        </tpls>
      </n>
      <m in="0" bc="00B4F0FF" fc="00404040">
        <tpls c="5">
          <tpl fld="1" item="44"/>
          <tpl hier="33" item="4"/>
          <tpl fld="2" item="7"/>
          <tpl hier="40" item="16"/>
          <tpl hier="51" item="4294967295"/>
        </tpls>
      </m>
      <n v="302768700" in="0" bc="00B4F0FF" fc="00008000">
        <tpls c="5">
          <tpl fld="1" item="49"/>
          <tpl hier="33" item="4"/>
          <tpl fld="2" item="25"/>
          <tpl hier="40" item="16"/>
          <tpl hier="51" item="4294967295"/>
        </tpls>
      </n>
      <n v="0.50269451341497517" in="0" bc="00B4F0FF" fc="00008000">
        <tpls c="5">
          <tpl fld="1" item="7"/>
          <tpl hier="33" item="4"/>
          <tpl fld="2" item="13"/>
          <tpl hier="40" item="16"/>
          <tpl hier="51" item="4294967295"/>
        </tpls>
      </n>
      <n v="1471715151.0300002" in="0" bc="00B4F0FF" fc="00008000">
        <tpls c="5">
          <tpl fld="1" item="13"/>
          <tpl hier="33" item="4"/>
          <tpl fld="2" item="0"/>
          <tpl hier="40" item="16"/>
          <tpl hier="51" item="4294967295"/>
        </tpls>
      </n>
      <n v="99313772771.956909" in="0" bc="00B4F0FF" fc="00008000">
        <tpls c="5">
          <tpl fld="1" item="34"/>
          <tpl hier="33" item="4"/>
          <tpl fld="2" item="14"/>
          <tpl hier="40" item="16"/>
          <tpl hier="51" item="4294967295"/>
        </tpls>
      </n>
      <n v="0.48356897450416586" bc="00B4F0FF" fc="00008000">
        <tpls c="5">
          <tpl fld="1" item="48"/>
          <tpl hier="33" item="4"/>
          <tpl fld="2" item="19"/>
          <tpl hier="40" item="16"/>
          <tpl hier="51" item="4294967295"/>
        </tpls>
      </n>
      <n v="1815645000" in="0" bc="00B4F0FF" fc="00008000">
        <tpls c="5">
          <tpl fld="1" item="13"/>
          <tpl hier="33" item="4"/>
          <tpl fld="2" item="29"/>
          <tpl hier="40" item="16"/>
          <tpl hier="51" item="4294967295"/>
        </tpls>
      </n>
      <n v="7.5983742787390424E-2" in="1" bc="00B4F0FF" fc="00008000">
        <tpls c="5">
          <tpl fld="1" item="21"/>
          <tpl hier="33" item="4"/>
          <tpl fld="2" item="7"/>
          <tpl hier="40" item="16"/>
          <tpl hier="51" item="4294967295"/>
        </tpls>
      </n>
      <n v="393826465.34211802" in="0" bc="00B4F0FF" fc="00008000">
        <tpls c="5">
          <tpl fld="1" item="2"/>
          <tpl hier="33" item="4"/>
          <tpl fld="2" item="24"/>
          <tpl hier="40" item="16"/>
          <tpl hier="51" item="4294967295"/>
        </tpls>
      </n>
      <n v="2093279600" in="0" bc="00B4F0FF" fc="00008000">
        <tpls c="5">
          <tpl fld="1" item="13"/>
          <tpl hier="33" item="4"/>
          <tpl fld="2" item="37"/>
          <tpl hier="40" item="16"/>
          <tpl hier="51" item="4294967295"/>
        </tpls>
      </n>
      <n v="0.12470266533260041" in="2" bc="00B4F0FF" fc="00008000">
        <tpls c="5">
          <tpl fld="1" item="15"/>
          <tpl hier="33" item="4"/>
          <tpl fld="2" item="21"/>
          <tpl hier="40" item="16"/>
          <tpl hier="51" item="4294967295"/>
        </tpls>
      </n>
      <n v="166874500" in="0" bc="00B4F0FF" fc="00008000">
        <tpls c="5">
          <tpl fld="1" item="30"/>
          <tpl hier="33" item="4"/>
          <tpl fld="2" item="25"/>
          <tpl hier="40" item="16"/>
          <tpl hier="51" item="4294967295"/>
        </tpls>
      </n>
      <n v="101237900" in="0" bc="00B4F0FF" fc="00008000">
        <tpls c="5">
          <tpl fld="1" item="32"/>
          <tpl hier="33" item="4"/>
          <tpl fld="2" item="9"/>
          <tpl hier="40" item="16"/>
          <tpl hier="51" item="4294967295"/>
        </tpls>
      </n>
      <n v="98465743000" in="0" bc="00B4F0FF" fc="00008000">
        <tpls c="5">
          <tpl fld="1" item="5"/>
          <tpl hier="33" item="4"/>
          <tpl fld="2" item="9"/>
          <tpl hier="40" item="16"/>
          <tpl hier="51" item="4294967295"/>
        </tpls>
      </n>
      <m in="0" fc="00404040">
        <tpls c="5">
          <tpl fld="9" item="14"/>
          <tpl hier="33" item="4"/>
          <tpl fld="2" item="33"/>
          <tpl hier="40" item="16"/>
          <tpl hier="51" item="4294967295"/>
        </tpls>
      </m>
      <n v="13592722353.029987" in="0" bc="00B4F0FF" fc="00008000">
        <tpls c="5">
          <tpl fld="1" item="51"/>
          <tpl hier="33" item="4"/>
          <tpl fld="2" item="34"/>
          <tpl hier="40" item="16"/>
          <tpl hier="51" item="4294967295"/>
        </tpls>
      </n>
      <n v="6597088600" bc="00B4F0FF" fc="00008000">
        <tpls c="5">
          <tpl fld="1" item="38"/>
          <tpl hier="33" item="4"/>
          <tpl fld="2" item="20"/>
          <tpl hier="40" item="16"/>
          <tpl hier="51" item="4294967295"/>
        </tpls>
      </n>
      <n v="183296336478.76599" in="0" bc="00B4F0FF" fc="00008000">
        <tpls c="5">
          <tpl fld="1" item="4"/>
          <tpl hier="33" item="4"/>
          <tpl fld="2" item="4"/>
          <tpl hier="40" item="16"/>
          <tpl hier="51" item="4294967295"/>
        </tpls>
      </n>
      <n v="9520625696.875" in="0" bc="00B4F0FF" fc="00008000">
        <tpls c="5">
          <tpl fld="1" item="40"/>
          <tpl hier="33" item="4"/>
          <tpl fld="2" item="37"/>
          <tpl hier="40" item="16"/>
          <tpl hier="51" item="4294967295"/>
        </tpls>
      </n>
      <m in="0" fc="00404040">
        <tpls c="5">
          <tpl fld="20" item="11"/>
          <tpl hier="33" item="4"/>
          <tpl fld="2" item="26"/>
          <tpl hier="40" item="16"/>
          <tpl hier="51" item="4294967295"/>
        </tpls>
      </m>
      <n v="53645560053.153648" in="0" bc="00B4F0FF" fc="00008000">
        <tpls c="5">
          <tpl fld="1" item="33"/>
          <tpl hier="33" item="4"/>
          <tpl fld="2" item="13"/>
          <tpl hier="40" item="16"/>
          <tpl hier="51" item="4294967295"/>
        </tpls>
      </n>
      <n v="106149900" in="0" bc="00B4F0FF" fc="00008000">
        <tpls c="5">
          <tpl fld="1" item="46"/>
          <tpl hier="33" item="4"/>
          <tpl fld="2" item="27"/>
          <tpl hier="40" item="16"/>
          <tpl hier="51" item="4294967295"/>
        </tpls>
      </n>
      <n v="358095084400" in="0" bc="00B4F0FF" fc="00008000">
        <tpls c="5">
          <tpl fld="1" item="3"/>
          <tpl hier="33" item="4"/>
          <tpl fld="2" item="26"/>
          <tpl hier="40" item="16"/>
          <tpl hier="51" item="4294967295"/>
        </tpls>
      </n>
      <n v="5134045000" in="0" bc="00B4F0FF" fc="00008000">
        <tpls c="5">
          <tpl fld="1" item="12"/>
          <tpl hier="33" item="4"/>
          <tpl fld="2" item="11"/>
          <tpl hier="40" item="16"/>
          <tpl hier="51" item="4294967295"/>
        </tpls>
      </n>
      <n v="587090500" in="0" bc="00B4F0FF" fc="00008000">
        <tpls c="5">
          <tpl fld="1" item="39"/>
          <tpl hier="33" item="4"/>
          <tpl fld="2" item="27"/>
          <tpl hier="40" item="16"/>
          <tpl hier="51" item="4294967295"/>
        </tpls>
      </n>
      <n v="593511000" in="0" bc="00B4F0FF" fc="00008000">
        <tpls c="5">
          <tpl fld="1" item="32"/>
          <tpl hier="33" item="4"/>
          <tpl fld="2" item="18"/>
          <tpl hier="40" item="16"/>
          <tpl hier="51" item="4294967295"/>
        </tpls>
      </n>
      <n v="29795787.710000001" in="0" fc="00008000">
        <tpls c="5">
          <tpl fld="9" item="10"/>
          <tpl hier="33" item="4"/>
          <tpl fld="2" item="4"/>
          <tpl hier="40" item="16"/>
          <tpl hier="51" item="4294967295"/>
        </tpls>
      </n>
      <m in="0" bc="00B4F0FF" fc="00404040">
        <tpls c="5">
          <tpl fld="1" item="33"/>
          <tpl hier="33" item="4"/>
          <tpl fld="2" item="12"/>
          <tpl hier="40" item="16"/>
          <tpl hier="51" item="4294967295"/>
        </tpls>
      </m>
      <n v="470789000" in="0" bc="00B4F0FF" fc="00008000">
        <tpls c="5">
          <tpl fld="1" item="49"/>
          <tpl hier="33" item="4"/>
          <tpl fld="2" item="11"/>
          <tpl hier="40" item="16"/>
          <tpl hier="51" item="4294967295"/>
        </tpls>
      </n>
      <n v="1825650088.5" bc="00B4F0FF" fc="00008000">
        <tpls c="5">
          <tpl fld="1" item="38"/>
          <tpl hier="33" item="4"/>
          <tpl fld="2" item="6"/>
          <tpl hier="40" item="16"/>
          <tpl hier="51" item="4294967295"/>
        </tpls>
      </n>
      <n v="1020224700" in="0" bc="00B4F0FF" fc="00008000">
        <tpls c="5">
          <tpl fld="1" item="13"/>
          <tpl hier="33" item="4"/>
          <tpl fld="2" item="9"/>
          <tpl hier="40" item="16"/>
          <tpl hier="51" item="4294967295"/>
        </tpls>
      </n>
      <n v="160437400" in="0" bc="00B4F0FF" fc="00008000">
        <tpls c="5">
          <tpl fld="1" item="31"/>
          <tpl hier="33" item="4"/>
          <tpl fld="2" item="17"/>
          <tpl hier="40" item="16"/>
          <tpl hier="51" item="4294967295"/>
        </tpls>
      </n>
      <n v="147773371854.58502" in="0" bc="00B4F0FF" fc="00008000">
        <tpls c="5">
          <tpl fld="1" item="17"/>
          <tpl hier="33" item="4"/>
          <tpl fld="2" item="7"/>
          <tpl hier="40" item="16"/>
          <tpl hier="51" item="4294967295"/>
        </tpls>
      </n>
      <n v="142936445511.77499" in="0" bc="00B4F0FF" fc="00008000">
        <tpls c="5">
          <tpl fld="1" item="5"/>
          <tpl hier="33" item="4"/>
          <tpl fld="2" item="22"/>
          <tpl hier="40" item="16"/>
          <tpl hier="51" item="4294967295"/>
        </tpls>
      </n>
      <n v="137868630036.38" in="0" bc="00B4F0FF" fc="00008000">
        <tpls c="5">
          <tpl fld="1" item="5"/>
          <tpl hier="33" item="4"/>
          <tpl fld="2" item="8"/>
          <tpl hier="40" item="16"/>
          <tpl hier="51" item="4294967295"/>
        </tpls>
      </n>
      <n v="71776658981.680008" in="0" bc="00B4F0FF" fc="00008000">
        <tpls c="5">
          <tpl fld="1" item="43"/>
          <tpl hier="33" item="4"/>
          <tpl fld="2" item="34"/>
          <tpl hier="40" item="16"/>
          <tpl hier="51" item="4294967295"/>
        </tpls>
      </n>
      <m in="0" fc="00404040">
        <tpls c="5">
          <tpl fld="9" item="10"/>
          <tpl hier="33" item="4"/>
          <tpl fld="2" item="10"/>
          <tpl hier="40" item="16"/>
          <tpl hier="51" item="4294967295"/>
        </tpls>
      </m>
      <n v="8.673775873014709E-3" in="1" bc="00B4F0FF" fc="00008000">
        <tpls c="5">
          <tpl fld="1" item="24"/>
          <tpl hier="33" item="4"/>
          <tpl fld="2" item="32"/>
          <tpl hier="40" item="16"/>
          <tpl hier="51" item="4294967295"/>
        </tpls>
      </n>
      <n v="1.2028582242740881E-2" in="1" bc="00B4F0FF" fc="00008000">
        <tpls c="5">
          <tpl fld="1" item="24"/>
          <tpl hier="33" item="4"/>
          <tpl fld="2" item="11"/>
          <tpl hier="40" item="16"/>
          <tpl hier="51" item="4294967295"/>
        </tpls>
      </n>
      <n v="2138119323.3499999" in="0" bc="00B4F0FF" fc="00008000">
        <tpls c="5">
          <tpl fld="1" item="39"/>
          <tpl hier="33" item="4"/>
          <tpl fld="2" item="13"/>
          <tpl hier="40" item="16"/>
          <tpl hier="51" item="4294967295"/>
        </tpls>
      </n>
      <n v="11849400" in="0" bc="00B4F0FF" fc="00008000">
        <tpls c="5">
          <tpl fld="1" item="19"/>
          <tpl hier="33" item="4"/>
          <tpl fld="2" item="11"/>
          <tpl hier="40" item="16"/>
          <tpl hier="51" item="4294967295"/>
        </tpls>
      </n>
      <m in="0" fc="00404040">
        <tpls c="5">
          <tpl fld="9" item="9"/>
          <tpl hier="33" item="4"/>
          <tpl fld="2" item="18"/>
          <tpl hier="40" item="16"/>
          <tpl hier="51" item="4294967295"/>
        </tpls>
      </m>
      <n v="252593400" in="0" bc="00B4F0FF" fc="00008000">
        <tpls c="5">
          <tpl fld="1" item="31"/>
          <tpl hier="33" item="4"/>
          <tpl fld="2" item="20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3"/>
          <tpl hier="40" item="16"/>
          <tpl hier="51" item="4294967295"/>
        </tpls>
      </m>
      <n v="726694281.19000006" in="0" bc="00B4F0FF" fc="00008000">
        <tpls c="5">
          <tpl fld="1" item="54"/>
          <tpl hier="33" item="4"/>
          <tpl fld="2" item="33"/>
          <tpl hier="40" item="16"/>
          <tpl hier="51" item="4294967295"/>
        </tpls>
      </n>
      <n v="4100314536.4500017" in="0" bc="00B4F0FF" fc="00008000">
        <tpls c="5">
          <tpl fld="1" item="36"/>
          <tpl hier="33" item="4"/>
          <tpl fld="2" item="14"/>
          <tpl hier="40" item="16"/>
          <tpl hier="51" item="4294967295"/>
        </tpls>
      </n>
      <n v="0.46677597449267921" in="0" bc="00B4F0FF" fc="00008000">
        <tpls c="5">
          <tpl fld="1" item="7"/>
          <tpl hier="33" item="4"/>
          <tpl fld="2" item="15"/>
          <tpl hier="40" item="16"/>
          <tpl hier="51" item="4294967295"/>
        </tpls>
      </n>
      <n v="2281445200" in="0" bc="00B4F0FF" fc="00008000">
        <tpls c="5">
          <tpl fld="1" item="39"/>
          <tpl hier="33" item="4"/>
          <tpl fld="2" item="30"/>
          <tpl hier="40" item="16"/>
          <tpl hier="51" item="4294967295"/>
        </tpls>
      </n>
      <n v="1115804649.9100001" in="0" bc="00B4F0FF" fc="00008000">
        <tpls c="5">
          <tpl fld="1" item="54"/>
          <tpl hier="33" item="4"/>
          <tpl fld="2" item="8"/>
          <tpl hier="40" item="16"/>
          <tpl hier="51" item="4294967295"/>
        </tpls>
      </n>
      <n v="17087300" in="0" bc="00B4F0FF" fc="00008000">
        <tpls c="5">
          <tpl fld="1" item="19"/>
          <tpl hier="33" item="4"/>
          <tpl fld="2" item="14"/>
          <tpl hier="40" item="16"/>
          <tpl hier="51" item="4294967295"/>
        </tpls>
      </n>
      <n v="165470965418.62003" in="0" bc="00B4F0FF" fc="00008000">
        <tpls c="5">
          <tpl fld="1" item="35"/>
          <tpl hier="33" item="4"/>
          <tpl fld="2" item="4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8"/>
          <tpl hier="40" item="16"/>
          <tpl hier="51" item="4294967295"/>
        </tpls>
      </m>
      <n v="129915540779.67039" in="0" bc="00B4F0FF" fc="00008000">
        <tpls c="5">
          <tpl fld="1" item="17"/>
          <tpl hier="33" item="4"/>
          <tpl fld="2" item="31"/>
          <tpl hier="40" item="16"/>
          <tpl hier="51" item="4294967295"/>
        </tpls>
      </n>
      <m in="0" bc="00B4F0FF" fc="00404040">
        <tpls c="5">
          <tpl fld="1" item="45"/>
          <tpl hier="33" item="4"/>
          <tpl fld="2" item="36"/>
          <tpl hier="40" item="16"/>
          <tpl hier="51" item="4294967295"/>
        </tpls>
      </m>
      <n v="6335465883.2099991" in="0" bc="00B4F0FF" fc="00008000">
        <tpls c="5">
          <tpl fld="1" item="12"/>
          <tpl hier="33" item="4"/>
          <tpl fld="2" item="7"/>
          <tpl hier="40" item="16"/>
          <tpl hier="51" item="4294967295"/>
        </tpls>
      </n>
      <n v="0.522830294178941" bc="00B4F0FF" fc="00008000">
        <tpls c="5">
          <tpl fld="1" item="48"/>
          <tpl hier="33" item="4"/>
          <tpl fld="2" item="9"/>
          <tpl hier="40" item="16"/>
          <tpl hier="51" item="4294967295"/>
        </tpls>
      </n>
      <n v="149736437421.03619" in="0" bc="00B4F0FF" fc="00008000">
        <tpls c="5">
          <tpl fld="1" item="17"/>
          <tpl hier="33" item="4"/>
          <tpl fld="2" item="17"/>
          <tpl hier="40" item="16"/>
          <tpl hier="51" item="4294967295"/>
        </tpls>
      </n>
      <n v="27479000" in="0" bc="00B4F0FF" fc="00008000">
        <tpls c="4">
          <tpl fld="1" item="6"/>
          <tpl fld="8" item="6"/>
          <tpl fld="22" item="5"/>
          <tpl fld="7" item="0"/>
        </tpls>
      </n>
      <m in="0" bc="00B4F0FF" fc="00404040">
        <tpls c="5">
          <tpl fld="1" item="51"/>
          <tpl hier="33" item="4"/>
          <tpl fld="2" item="24"/>
          <tpl hier="40" item="16"/>
          <tpl hier="51" item="4294967295"/>
        </tpls>
      </m>
      <n v="248955140800" in="0" bc="00B4F0FF" fc="00008000">
        <tpls c="5">
          <tpl fld="1" item="3"/>
          <tpl hier="33" item="4"/>
          <tpl fld="2" item="16"/>
          <tpl hier="40" item="16"/>
          <tpl hier="51" item="4294967295"/>
        </tpls>
      </n>
      <n v="48192319871.526802" in="0" bc="00B4F0FF" fc="00008000">
        <tpls c="5">
          <tpl fld="1" item="33"/>
          <tpl hier="33" item="4"/>
          <tpl fld="2" item="22"/>
          <tpl hier="40" item="16"/>
          <tpl hier="51" item="4294967295"/>
        </tpls>
      </n>
      <n v="0.4461994197557676" bc="00B4F0FF" fc="00008000">
        <tpls c="5">
          <tpl fld="1" item="48"/>
          <tpl hier="33" item="4"/>
          <tpl fld="2" item="11"/>
          <tpl hier="40" item="16"/>
          <tpl hier="51" item="4294967295"/>
        </tpls>
      </n>
      <n v="521403100" in="0" bc="00B4F0FF" fc="00008000">
        <tpls c="5">
          <tpl fld="1" item="49"/>
          <tpl hier="33" item="4"/>
          <tpl fld="2" item="26"/>
          <tpl hier="40" item="16"/>
          <tpl hier="51" item="4294967295"/>
        </tpls>
      </n>
      <n v="152465300" in="0" bc="00B4F0FF" fc="00008000">
        <tpls c="5">
          <tpl fld="1" item="32"/>
          <tpl hier="33" item="4"/>
          <tpl fld="2" item="14"/>
          <tpl hier="40" item="16"/>
          <tpl hier="51" item="4294967295"/>
        </tpls>
      </n>
      <n v="72863556150" in="0" bc="00B4F0FF" fc="00008000">
        <tpls c="5">
          <tpl fld="1" item="5"/>
          <tpl hier="33" item="4"/>
          <tpl fld="2" item="36"/>
          <tpl hier="40" item="16"/>
          <tpl hier="51" item="4294967295"/>
        </tpls>
      </n>
      <n v="175164000.05667001" in="0" bc="00B4F0FF" fc="00008000">
        <tpls c="5">
          <tpl fld="1" item="25"/>
          <tpl hier="33" item="4"/>
          <tpl fld="2" item="24"/>
          <tpl hier="40" item="16"/>
          <tpl hier="51" item="4294967295"/>
        </tpls>
      </n>
      <n v="942010146.56999993" in="0" bc="00B4F0FF" fc="00008000">
        <tpls c="5">
          <tpl fld="1" item="28"/>
          <tpl hier="33" item="4"/>
          <tpl fld="2" item="7"/>
          <tpl hier="40" item="16"/>
          <tpl hier="51" item="4294967295"/>
        </tpls>
      </n>
      <n v="19637013086.060001" in="0" bc="00B4F0FF" fc="00008000">
        <tpls c="5">
          <tpl fld="1" item="20"/>
          <tpl hier="33" item="4"/>
          <tpl fld="2" item="18"/>
          <tpl hier="40" item="16"/>
          <tpl hier="51" item="4294967295"/>
        </tpls>
      </n>
      <m in="0" fc="00404040">
        <tpls c="5">
          <tpl fld="20" item="11"/>
          <tpl hier="33" item="4"/>
          <tpl fld="2" item="32"/>
          <tpl hier="40" item="16"/>
          <tpl hier="51" item="4294967295"/>
        </tpls>
      </m>
      <m in="0" fc="00404040">
        <tpls c="5">
          <tpl fld="20" item="11"/>
          <tpl hier="33" item="4"/>
          <tpl fld="2" item="30"/>
          <tpl hier="40" item="16"/>
          <tpl hier="51" item="4294967295"/>
        </tpls>
      </m>
      <m in="0" fc="00404040">
        <tpls c="5">
          <tpl fld="9" item="14"/>
          <tpl hier="33" item="4"/>
          <tpl fld="2" item="37"/>
          <tpl hier="40" item="16"/>
          <tpl hier="51" item="4294967295"/>
        </tpls>
      </m>
      <n v="3.6542629387136963E-3" in="1" bc="00B4F0FF" fc="00008000">
        <tpls c="5">
          <tpl fld="1" item="24"/>
          <tpl hier="33" item="4"/>
          <tpl fld="2" item="18"/>
          <tpl hier="40" item="16"/>
          <tpl hier="51" item="4294967295"/>
        </tpls>
      </n>
      <n v="123638159405.02261" in="0" bc="00B4F0FF" fc="00008000">
        <tpls c="5">
          <tpl fld="1" item="34"/>
          <tpl hier="33" item="4"/>
          <tpl fld="2" item="33"/>
          <tpl hier="40" item="16"/>
          <tpl hier="51" item="4294967295"/>
        </tpls>
      </n>
      <n v="547799100" in="0" bc="00B4F0FF" fc="00008000">
        <tpls c="5">
          <tpl fld="1" item="32"/>
          <tpl hier="33" item="4"/>
          <tpl fld="2" item="7"/>
          <tpl hier="40" item="16"/>
          <tpl hier="51" item="4294967295"/>
        </tpls>
      </n>
      <n v="481672353440.599" in="0" bc="00B4F0FF" fc="00008000">
        <tpls c="5">
          <tpl fld="1" item="3"/>
          <tpl hier="33" item="4"/>
          <tpl fld="2" item="22"/>
          <tpl hier="40" item="16"/>
          <tpl hier="51" item="4294967295"/>
        </tpls>
      </n>
      <n v="129130000530.66576" in="0" bc="00B4F0FF" fc="00008000">
        <tpls c="5">
          <tpl fld="1" item="34"/>
          <tpl hier="33" item="4"/>
          <tpl fld="2" item="26"/>
          <tpl hier="40" item="16"/>
          <tpl hier="51" item="4294967295"/>
        </tpls>
      </n>
      <n v="855637400" in="0" bc="00B4F0FF" fc="00008000">
        <tpls c="5">
          <tpl fld="1" item="11"/>
          <tpl hier="33" item="4"/>
          <tpl fld="2" item="21"/>
          <tpl hier="40" item="16"/>
          <tpl hier="51" item="4294967295"/>
        </tpls>
      </n>
      <n v="0.17343184304787168" in="2" bc="00B4F0FF" fc="00008000">
        <tpls c="5">
          <tpl fld="1" item="9"/>
          <tpl hier="33" item="4"/>
          <tpl fld="2" item="4"/>
          <tpl hier="40" item="16"/>
          <tpl hier="51" item="4294967295"/>
        </tpls>
      </n>
      <n v="19887802498.950001" in="0" bc="00B4F0FF" fc="00008000">
        <tpls c="5">
          <tpl fld="1" item="20"/>
          <tpl hier="33" item="4"/>
          <tpl fld="2" item="29"/>
          <tpl hier="40" item="16"/>
          <tpl hier="51" item="4294967295"/>
        </tpls>
      </n>
      <n v="831126200" in="0" bc="00B4F0FF" fc="00008000">
        <tpls c="5">
          <tpl fld="1" item="18"/>
          <tpl hier="33" item="4"/>
          <tpl fld="2" item="17"/>
          <tpl hier="40" item="16"/>
          <tpl hier="51" item="4294967295"/>
        </tpls>
      </n>
      <m in="0" fc="00404040">
        <tpls c="5">
          <tpl fld="9" item="5"/>
          <tpl hier="33" item="4"/>
          <tpl fld="2" item="34"/>
          <tpl hier="40" item="16"/>
          <tpl hier="51" item="4294967295"/>
        </tpls>
      </m>
      <n v="2135947899.79391" in="0" bc="00B4F0FF" fc="00008000">
        <tpls c="5">
          <tpl fld="1" item="13"/>
          <tpl hier="33" item="4"/>
          <tpl fld="2" item="12"/>
          <tpl hier="40" item="16"/>
          <tpl hier="51" item="4294967295"/>
        </tpls>
      </n>
      <m in="0" bc="00B4F0FF" fc="00404040">
        <tpls c="5">
          <tpl fld="1" item="17"/>
          <tpl hier="33" item="4"/>
          <tpl fld="2" item="24"/>
          <tpl hier="40" item="16"/>
          <tpl hier="51" item="4294967295"/>
        </tpls>
      </m>
      <n v="109284569900" in="0" bc="00B4F0FF" fc="00008000">
        <tpls c="5">
          <tpl fld="1" item="5"/>
          <tpl hier="33" item="4"/>
          <tpl fld="2" item="21"/>
          <tpl hier="40" item="16"/>
          <tpl hier="51" item="4294967295"/>
        </tpls>
      </n>
      <n v="3575343203.8499994" in="0" bc="00B4F0FF" fc="00008000">
        <tpls c="5">
          <tpl fld="1" item="13"/>
          <tpl hier="33" item="4"/>
          <tpl fld="2" item="7"/>
          <tpl hier="40" item="16"/>
          <tpl hier="51" item="4294967295"/>
        </tpls>
      </n>
      <m in="0" fc="00404040">
        <tpls c="5">
          <tpl fld="9" item="9"/>
          <tpl hier="33" item="4"/>
          <tpl fld="2" item="23"/>
          <tpl hier="40" item="16"/>
          <tpl hier="51" item="4294967295"/>
        </tpls>
      </m>
      <n v="468335066857.04999" in="0" bc="00B4F0FF" fc="00008000">
        <tpls c="5">
          <tpl fld="1" item="3"/>
          <tpl hier="33" item="4"/>
          <tpl fld="2" item="5"/>
          <tpl hier="40" item="16"/>
          <tpl hier="51" item="4294967295"/>
        </tpls>
      </n>
      <n v="887754900" in="0" bc="00B4F0FF" fc="00008000">
        <tpls c="5">
          <tpl fld="1" item="25"/>
          <tpl hier="33" item="4"/>
          <tpl fld="2" item="11"/>
          <tpl hier="40" item="16"/>
          <tpl hier="51" item="4294967295"/>
        </tpls>
      </n>
      <n v="116240000" in="0" bc="00B4F0FF" fc="00008000">
        <tpls c="5">
          <tpl fld="1" item="30"/>
          <tpl hier="33" item="4"/>
          <tpl fld="2" item="15"/>
          <tpl hier="40" item="16"/>
          <tpl hier="51" item="4294967295"/>
        </tpls>
      </n>
      <m in="0" bc="00B4F0FF" fc="00404040">
        <tpls c="5">
          <tpl fld="1" item="45"/>
          <tpl hier="33" item="4"/>
          <tpl fld="2" item="24"/>
          <tpl hier="40" item="16"/>
          <tpl hier="51" item="4294967295"/>
        </tpls>
      </m>
      <n v="57957000" in="0" bc="00B4F0FF" fc="00008000">
        <tpls c="5">
          <tpl fld="1" item="31"/>
          <tpl hier="33" item="4"/>
          <tpl fld="2" item="9"/>
          <tpl hier="40" item="16"/>
          <tpl hier="51" item="4294967295"/>
        </tpls>
      </n>
      <n v="7073393200" in="0" bc="00B4F0FF" fc="00008000">
        <tpls c="5">
          <tpl fld="1" item="12"/>
          <tpl hier="33" item="4"/>
          <tpl fld="2" item="20"/>
          <tpl hier="40" item="16"/>
          <tpl hier="51" item="4294967295"/>
        </tpls>
      </n>
      <n v="216993800" in="0" bc="00B4F0FF" fc="00008000">
        <tpls c="5">
          <tpl fld="1" item="32"/>
          <tpl hier="33" item="4"/>
          <tpl fld="2" item="29"/>
          <tpl hier="40" item="16"/>
          <tpl hier="51" item="4294967295"/>
        </tpls>
      </n>
      <n v="502245816.27999997" in="0" bc="00B4F0FF" fc="00008000">
        <tpls c="5">
          <tpl fld="1" item="49"/>
          <tpl hier="33" item="4"/>
          <tpl fld="2" item="31"/>
          <tpl hier="40" item="16"/>
          <tpl hier="51" item="4294967295"/>
        </tpls>
      </n>
      <n v="1676693100" in="0" bc="00B4F0FF" fc="00008000">
        <tpls c="5">
          <tpl fld="1" item="18"/>
          <tpl hier="33" item="4"/>
          <tpl fld="2" item="26"/>
          <tpl hier="40" item="16"/>
          <tpl hier="51" item="4294967295"/>
        </tpls>
      </n>
      <n v="4372828100" in="0" bc="00B4F0FF" fc="00008000">
        <tpls c="5">
          <tpl fld="1" item="12"/>
          <tpl hier="33" item="4"/>
          <tpl fld="2" item="19"/>
          <tpl hier="40" item="16"/>
          <tpl hier="51" item="4294967295"/>
        </tpls>
      </n>
      <n v="40620755880" in="0" bc="00B4F0FF" fc="00008000">
        <tpls c="5">
          <tpl fld="1" item="53"/>
          <tpl hier="33" item="4"/>
          <tpl fld="2" item="22"/>
          <tpl hier="40" item="16"/>
          <tpl hier="51" item="4294967295"/>
        </tpls>
      </n>
      <n v="3.7293876016911611E-3" in="1" bc="00B4F0FF" fc="00008000">
        <tpls c="5">
          <tpl fld="1" item="24"/>
          <tpl hier="33" item="4"/>
          <tpl fld="2" item="5"/>
          <tpl hier="40" item="16"/>
          <tpl hier="51" item="4294967295"/>
        </tpls>
      </n>
      <n v="0.11098240245032483" in="1" bc="00B4F0FF" fc="00008000">
        <tpls c="5">
          <tpl fld="1" item="21"/>
          <tpl hier="33" item="4"/>
          <tpl fld="2" item="30"/>
          <tpl hier="40" item="16"/>
          <tpl hier="51" item="4294967295"/>
        </tpls>
      </n>
      <n v="496180045644.20001" in="0" bc="00B4F0FF" fc="00008000">
        <tpls c="5">
          <tpl fld="1" item="3"/>
          <tpl hier="33" item="4"/>
          <tpl fld="2" item="14"/>
          <tpl hier="40" item="16"/>
          <tpl hier="51" item="4294967295"/>
        </tpls>
      </n>
      <n v="393905800" in="0" bc="00B4F0FF" fc="00008000">
        <tpls c="5">
          <tpl fld="1" item="30"/>
          <tpl hier="33" item="4"/>
          <tpl fld="2" item="21"/>
          <tpl hier="40" item="16"/>
          <tpl hier="51" item="4294967295"/>
        </tpls>
      </n>
      <n v="1573675800" in="0" bc="00B4F0FF" fc="00008000">
        <tpls c="5">
          <tpl fld="1" item="2"/>
          <tpl hier="33" item="4"/>
          <tpl fld="2" item="21"/>
          <tpl hier="40" item="16"/>
          <tpl hier="51" item="4294967295"/>
        </tpls>
      </n>
      <n v="84606613767.141617" in="0" bc="00B4F0FF" fc="00008000">
        <tpls c="5">
          <tpl fld="1" item="33"/>
          <tpl hier="33" item="4"/>
          <tpl fld="2" item="10"/>
          <tpl hier="40" item="16"/>
          <tpl hier="51" item="4294967295"/>
        </tpls>
      </n>
      <n v="3072201676.5550003" in="0" fc="00008000">
        <tpls c="5">
          <tpl fld="9" item="5"/>
          <tpl hier="33" item="4"/>
          <tpl fld="2" item="6"/>
          <tpl hier="40" item="16"/>
          <tpl hier="51" item="4294967295"/>
        </tpls>
      </n>
      <m in="0" bc="00B4F0FF" fc="00404040">
        <tpls c="5">
          <tpl fld="1" item="29"/>
          <tpl hier="33" item="4"/>
          <tpl fld="2" item="12"/>
          <tpl hier="40" item="16"/>
          <tpl hier="51" item="4294967295"/>
        </tpls>
      </m>
      <n v="247397582100" in="0" bc="00B4F0FF" fc="00008000">
        <tpls c="5">
          <tpl fld="1" item="3"/>
          <tpl hier="33" item="4"/>
          <tpl fld="2" item="27"/>
          <tpl hier="40" item="16"/>
          <tpl hier="51" item="4294967295"/>
        </tpls>
      </n>
      <n v="125372638098.84801" in="0" bc="00B4F0FF" fc="00008000">
        <tpls c="5">
          <tpl fld="1" item="34"/>
          <tpl hier="33" item="4"/>
          <tpl fld="2" item="34"/>
          <tpl hier="40" item="16"/>
          <tpl hier="51" item="4294967295"/>
        </tpls>
      </n>
      <n v="1110000" in="0" bc="00B4F0FF" fc="00008000">
        <tpls c="5">
          <tpl fld="1" item="45"/>
          <tpl hier="33" item="4"/>
          <tpl fld="2" item="10"/>
          <tpl hier="40" item="16"/>
          <tpl hier="51" item="4294967295"/>
        </tpls>
      </n>
      <n v="1536467900" in="0" bc="00B4F0FF" fc="00008000">
        <tpls c="5">
          <tpl fld="1" item="18"/>
          <tpl hier="33" item="4"/>
          <tpl fld="2" item="20"/>
          <tpl hier="40" item="16"/>
          <tpl hier="51" item="4294967295"/>
        </tpls>
      </n>
      <n v="462659738.89999998" in="0" bc="00B4F0FF" fc="00008000">
        <tpls c="5">
          <tpl fld="1" item="30"/>
          <tpl hier="33" item="4"/>
          <tpl fld="2" item="18"/>
          <tpl hier="40" item="16"/>
          <tpl hier="51" item="4294967295"/>
        </tpls>
      </n>
      <m in="0" fc="00404040">
        <tpls c="5">
          <tpl fld="20" item="10"/>
          <tpl hier="33" item="4"/>
          <tpl fld="2" item="20"/>
          <tpl hier="40" item="16"/>
          <tpl hier="51" item="4294967295"/>
        </tpls>
      </m>
      <n v="240827408.24000001" in="0" bc="00B4F0FF" fc="00008000">
        <tpls c="5">
          <tpl fld="1" item="11"/>
          <tpl hier="33" item="4"/>
          <tpl fld="2" item="14"/>
          <tpl hier="40" item="16"/>
          <tpl hier="51" item="4294967295"/>
        </tpls>
      </n>
      <n v="64209975.479999997" in="0" fc="00008000">
        <tpls c="5">
          <tpl fld="20" item="11"/>
          <tpl hier="33" item="4"/>
          <tpl fld="2" item="6"/>
          <tpl hier="40" item="16"/>
          <tpl hier="51" item="4294967295"/>
        </tpls>
      </n>
      <n v="134066000" in="0" bc="00B4F0FF" fc="00008000">
        <tpls c="5">
          <tpl fld="1" item="46"/>
          <tpl hier="33" item="4"/>
          <tpl fld="2" item="37"/>
          <tpl hier="40" item="16"/>
          <tpl hier="51" item="4294967295"/>
        </tpls>
      </n>
      <m in="2" bc="00B4F0FF" fc="00404040">
        <tpls c="5">
          <tpl fld="1" item="9"/>
          <tpl hier="33" item="4"/>
          <tpl fld="2" item="36"/>
          <tpl hier="40" item="16"/>
          <tpl hier="51" item="4294967295"/>
        </tpls>
      </m>
      <n v="590363600" in="0" bc="00B4F0FF" fc="00008000">
        <tpls c="5">
          <tpl fld="1" item="49"/>
          <tpl hier="33" item="4"/>
          <tpl fld="2" item="30"/>
          <tpl hier="40" item="16"/>
          <tpl hier="51" item="4294967295"/>
        </tpls>
      </n>
      <n v="551158806976.97998" in="0" bc="00B4F0FF" fc="00008000">
        <tpls c="5">
          <tpl fld="1" item="3"/>
          <tpl hier="33" item="4"/>
          <tpl fld="2" item="13"/>
          <tpl hier="40" item="16"/>
          <tpl hier="51" item="4294967295"/>
        </tpls>
      </n>
      <n v="2822509214.7700005" bc="00B4F0FF" fc="00008000">
        <tpls c="5">
          <tpl fld="1" item="38"/>
          <tpl hier="33" item="4"/>
          <tpl fld="2" item="8"/>
          <tpl hier="40" item="16"/>
          <tpl hier="51" item="4294967295"/>
        </tpls>
      </n>
      <n v="4969863645.0007524" in="0" bc="00B4F0FF" fc="00008000">
        <tpls c="5">
          <tpl fld="1" item="37"/>
          <tpl hier="33" item="4"/>
          <tpl fld="2" item="17"/>
          <tpl hier="40" item="16"/>
          <tpl hier="51" item="4294967295"/>
        </tpls>
      </n>
      <m in="0" fc="00404040">
        <tpls c="5">
          <tpl fld="9" item="10"/>
          <tpl hier="33" item="4"/>
          <tpl fld="2" item="35"/>
          <tpl hier="40" item="16"/>
          <tpl hier="51" item="4294967295"/>
        </tpls>
      </m>
      <m in="0" bc="00B4F0FF" fc="00404040">
        <tpls c="4">
          <tpl fld="1" item="6"/>
          <tpl fld="5" item="4"/>
          <tpl fld="22" item="5"/>
          <tpl fld="7" item="0"/>
        </tpls>
      </m>
      <n v="8.5154917363864421E-2" in="1" bc="00B4F0FF" fc="00008000">
        <tpls c="5">
          <tpl fld="1" item="21"/>
          <tpl hier="33" item="4"/>
          <tpl fld="2" item="29"/>
          <tpl hier="40" item="16"/>
          <tpl hier="51" item="4294967295"/>
        </tpls>
      </n>
      <n v="1710022157.3000002" in="0" bc="00B4F0FF" fc="00008000">
        <tpls c="5">
          <tpl fld="1" item="54"/>
          <tpl hier="33" item="4"/>
          <tpl fld="2" item="23"/>
          <tpl hier="40" item="16"/>
          <tpl hier="51" item="4294967295"/>
        </tpls>
      </n>
      <n v="9.8452902057825323E-2" in="1" bc="00B4F0FF" fc="00008000">
        <tpls c="5">
          <tpl fld="1" item="21"/>
          <tpl hier="33" item="4"/>
          <tpl fld="2" item="22"/>
          <tpl hier="40" item="16"/>
          <tpl hier="51" item="4294967295"/>
        </tpls>
      </n>
      <n v="43649649081.724998" in="0" bc="00B4F0FF" fc="00008000">
        <tpls c="5">
          <tpl fld="1" item="43"/>
          <tpl hier="33" item="4"/>
          <tpl fld="2" item="35"/>
          <tpl hier="40" item="16"/>
          <tpl hier="51" item="4294967295"/>
        </tpls>
      </n>
      <n v="154303400" in="0" bc="00B4F0FF" fc="00008000">
        <tpls c="5">
          <tpl fld="1" item="49"/>
          <tpl hier="33" item="4"/>
          <tpl fld="2" item="9"/>
          <tpl hier="40" item="16"/>
          <tpl hier="51" item="4294967295"/>
        </tpls>
      </n>
      <n v="0.49725116559808141" bc="00B4F0FF" fc="00008000">
        <tpls c="5">
          <tpl fld="1" item="48"/>
          <tpl hier="33" item="4"/>
          <tpl fld="2" item="30"/>
          <tpl hier="40" item="16"/>
          <tpl hier="51" item="4294967295"/>
        </tpls>
      </n>
      <n v="1319470228.5900002" in="0" bc="00B4F0FF" fc="00008000">
        <tpls c="5">
          <tpl fld="1" item="28"/>
          <tpl hier="33" item="4"/>
          <tpl fld="2" item="0"/>
          <tpl hier="40" item="16"/>
          <tpl hier="51" item="4294967295"/>
        </tpls>
      </n>
      <n v="51737577633.707497" in="0" bc="00B4F0FF" fc="00008000">
        <tpls c="5">
          <tpl fld="1" item="33"/>
          <tpl hier="33" item="4"/>
          <tpl fld="2" item="33"/>
          <tpl hier="40" item="16"/>
          <tpl hier="51" item="4294967295"/>
        </tpls>
      </n>
      <n v="8.573309059251074E-3" in="1" bc="00B4F0FF" fc="00008000">
        <tpls c="5">
          <tpl fld="1" item="24"/>
          <tpl hier="33" item="4"/>
          <tpl fld="2" item="36"/>
          <tpl hier="40" item="16"/>
          <tpl hier="51" item="4294967295"/>
        </tpls>
      </n>
      <n v="97542867268.283508" in="0" bc="00B4F0FF" fc="00008000">
        <tpls c="5">
          <tpl fld="1" item="34"/>
          <tpl hier="33" item="4"/>
          <tpl fld="2" item="5"/>
          <tpl hier="40" item="16"/>
          <tpl hier="51" item="4294967295"/>
        </tpls>
      </n>
      <n v="146879536804.63522" in="0" bc="00B4F0FF" fc="00008000">
        <tpls c="5">
          <tpl fld="1" item="17"/>
          <tpl hier="33" item="4"/>
          <tpl fld="2" item="28"/>
          <tpl hier="40" item="16"/>
          <tpl hier="51" item="4294967295"/>
        </tpls>
      </n>
      <n v="9158067494.7804413" in="0" bc="00B4F0FF" fc="00008000">
        <tpls c="5">
          <tpl fld="1" item="37"/>
          <tpl hier="33" item="4"/>
          <tpl fld="2" item="31"/>
          <tpl hier="40" item="16"/>
          <tpl hier="51" item="4294967295"/>
        </tpls>
      </n>
      <n v="127397165976.24474" in="0" bc="00B4F0FF" fc="00008000">
        <tpls c="5">
          <tpl fld="1" item="34"/>
          <tpl hier="33" item="4"/>
          <tpl fld="2" item="9"/>
          <tpl hier="40" item="16"/>
          <tpl hier="51" item="4294967295"/>
        </tpls>
      </n>
      <n v="152273810" in="0" bc="00B4F0FF" fc="00008000">
        <tpls c="5">
          <tpl fld="1" item="49"/>
          <tpl hier="33" item="4"/>
          <tpl fld="2" item="24"/>
          <tpl hier="40" item="16"/>
          <tpl hier="51" item="4294967295"/>
        </tpls>
      </n>
      <n v="85593553608.960739" in="0" bc="00B4F0FF" fc="00008000">
        <tpls c="5">
          <tpl fld="1" item="33"/>
          <tpl hier="33" item="4"/>
          <tpl fld="2" item="26"/>
          <tpl hier="40" item="16"/>
          <tpl hier="51" item="4294967295"/>
        </tpls>
      </n>
      <n v="1894723185.0899999" in="0" bc="00B4F0FF" fc="00008000">
        <tpls c="5">
          <tpl fld="1" item="12"/>
          <tpl hier="33" item="4"/>
          <tpl fld="2" item="6"/>
          <tpl hier="40" item="16"/>
          <tpl hier="51" item="4294967295"/>
        </tpls>
      </n>
      <m in="0" fc="00404040">
        <tpls c="5">
          <tpl fld="9" item="5"/>
          <tpl hier="33" item="4"/>
          <tpl fld="2" item="5"/>
          <tpl hier="40" item="16"/>
          <tpl hier="51" item="4294967295"/>
        </tpls>
      </m>
      <n v="89892814.235873044" in="0" bc="00B4F0FF" fc="00008000">
        <tpls c="5">
          <tpl fld="1" item="30"/>
          <tpl hier="33" item="4"/>
          <tpl fld="2" item="24"/>
          <tpl hier="40" item="16"/>
          <tpl hier="51" item="4294967295"/>
        </tpls>
      </n>
      <m in="0" fc="00404040">
        <tpls c="5">
          <tpl fld="20" item="11"/>
          <tpl hier="33" item="4"/>
          <tpl fld="2" item="25"/>
          <tpl hier="40" item="16"/>
          <tpl hier="51" item="4294967295"/>
        </tpls>
      </m>
      <n v="222784384.27000001" in="0" fc="00008000">
        <tpls c="5">
          <tpl fld="20" item="11"/>
          <tpl hier="33" item="4"/>
          <tpl fld="2" item="0"/>
          <tpl hier="40" item="16"/>
          <tpl hier="51" item="4294967295"/>
        </tpls>
      </n>
      <n v="0.50735056555457891" in="0" bc="00B4F0FF" fc="00008000">
        <tpls c="5">
          <tpl fld="1" item="7"/>
          <tpl hier="33" item="4"/>
          <tpl fld="2" item="12"/>
          <tpl hier="40" item="16"/>
          <tpl hier="51" item="4294967295"/>
        </tpls>
      </n>
      <n v="185503300" in="0" bc="00B4F0FF" fc="00008000">
        <tpls c="5">
          <tpl fld="1" item="46"/>
          <tpl hier="33" item="4"/>
          <tpl fld="2" item="14"/>
          <tpl hier="40" item="16"/>
          <tpl hier="51" item="4294967295"/>
        </tpls>
      </n>
      <n v="2011010088.45" in="0" bc="00B4F0FF" fc="00008000">
        <tpls c="5">
          <tpl fld="1" item="2"/>
          <tpl hier="33" item="4"/>
          <tpl fld="2" item="18"/>
          <tpl hier="40" item="16"/>
          <tpl hier="51" item="4294967295"/>
        </tpls>
      </n>
      <n v="3328630400" in="0" bc="00B4F0FF" fc="00008000">
        <tpls c="5">
          <tpl fld="1" item="13"/>
          <tpl hier="33" item="4"/>
          <tpl fld="2" item="30"/>
          <tpl hier="40" item="16"/>
          <tpl hier="51" item="4294967295"/>
        </tpls>
      </n>
      <n v="743009400" in="0" bc="00B4F0FF" fc="00008000">
        <tpls c="5">
          <tpl fld="1" item="6"/>
          <tpl hier="33" item="4"/>
          <tpl fld="2" item="10"/>
          <tpl hier="40" item="16"/>
          <tpl hier="51" item="4294967295"/>
        </tpls>
      </n>
      <n v="2998248813.8299999" in="0" bc="00B4F0FF" fc="00008000">
        <tpls c="5">
          <tpl fld="1" item="13"/>
          <tpl hier="33" item="4"/>
          <tpl fld="2" item="4"/>
          <tpl hier="40" item="16"/>
          <tpl hier="51" item="4294967295"/>
        </tpls>
      </n>
      <n v="0.4453975479891038" in="0" bc="00B4F0FF" fc="00008000">
        <tpls c="5">
          <tpl fld="1" item="7"/>
          <tpl hier="33" item="4"/>
          <tpl fld="2" item="19"/>
          <tpl hier="40" item="16"/>
          <tpl hier="51" item="4294967295"/>
        </tpls>
      </n>
      <m in="0" fc="00404040">
        <tpls c="5">
          <tpl fld="20" item="11"/>
          <tpl hier="33" item="4"/>
          <tpl fld="2" item="15"/>
          <tpl hier="40" item="16"/>
          <tpl hier="51" item="4294967295"/>
        </tpls>
      </m>
      <n v="223759522002.53" in="0" bc="00B4F0FF" fc="00008000">
        <tpls c="5">
          <tpl fld="1" item="3"/>
          <tpl hier="33" item="4"/>
          <tpl fld="2" item="24"/>
          <tpl hier="40" item="16"/>
          <tpl hier="51" item="4294967295"/>
        </tpls>
      </n>
      <n v="83083160300" in="0" bc="00B4F0FF" fc="00008000">
        <tpls c="5">
          <tpl fld="1" item="5"/>
          <tpl hier="33" item="4"/>
          <tpl fld="2" item="27"/>
          <tpl hier="40" item="16"/>
          <tpl hier="51" item="4294967295"/>
        </tpls>
      </n>
      <m in="0" fc="00404040">
        <tpls c="5">
          <tpl fld="9" item="9"/>
          <tpl hier="33" item="4"/>
          <tpl fld="2" item="17"/>
          <tpl hier="40" item="16"/>
          <tpl hier="51" item="4294967295"/>
        </tpls>
      </m>
      <n v="121365206.14999998" in="0" bc="00B4F0FF" fc="00008000">
        <tpls c="5">
          <tpl fld="1" item="46"/>
          <tpl hier="33" item="4"/>
          <tpl fld="2" item="6"/>
          <tpl hier="40" item="16"/>
          <tpl hier="51" item="4294967295"/>
        </tpls>
      </n>
      <n v="0.13718433344749031" in="2" bc="00B4F0FF" fc="00008000">
        <tpls c="5">
          <tpl fld="1" item="15"/>
          <tpl hier="33" item="4"/>
          <tpl fld="2" item="28"/>
          <tpl hier="40" item="16"/>
          <tpl hier="51" item="4294967295"/>
        </tpls>
      </n>
      <n v="0.10548153354995882" in="1" bc="00B4F0FF" fc="00008000">
        <tpls c="5">
          <tpl fld="1" item="21"/>
          <tpl hier="33" item="4"/>
          <tpl fld="2" item="25"/>
          <tpl hier="40" item="16"/>
          <tpl hier="51" item="4294967295"/>
        </tpls>
      </n>
      <n v="698794100" in="0" bc="00B4F0FF" fc="00008000">
        <tpls c="5">
          <tpl fld="1" item="49"/>
          <tpl hier="33" item="4"/>
          <tpl fld="2" item="20"/>
          <tpl hier="40" item="16"/>
          <tpl hier="51" item="4294967295"/>
        </tpls>
      </n>
      <n v="2013134400" in="0" bc="00B4F0FF" fc="00008000">
        <tpls c="5">
          <tpl fld="1" item="39"/>
          <tpl hier="33" item="4"/>
          <tpl fld="2" item="28"/>
          <tpl hier="40" item="16"/>
          <tpl hier="51" item="4294967295"/>
        </tpls>
      </n>
      <n v="358251848900" in="0" bc="00B4F0FF" fc="00008000">
        <tpls c="5">
          <tpl fld="1" item="3"/>
          <tpl hier="33" item="4"/>
          <tpl fld="2" item="15"/>
          <tpl hier="40" item="16"/>
          <tpl hier="51" item="4294967295"/>
        </tpls>
      </n>
      <m in="2" bc="00B4F0FF" fc="00404040">
        <tpls c="5">
          <tpl fld="1" item="9"/>
          <tpl hier="33" item="4"/>
          <tpl fld="2" item="24"/>
          <tpl hier="40" item="16"/>
          <tpl hier="51" item="4294967295"/>
        </tpls>
      </m>
      <n v="44747073470" in="0" bc="00B4F0FF" fc="00008000">
        <tpls c="5">
          <tpl fld="1" item="53"/>
          <tpl hier="33" item="4"/>
          <tpl fld="2" item="4"/>
          <tpl hier="40" item="16"/>
          <tpl hier="51" item="4294967295"/>
        </tpls>
      </n>
      <m in="0" bc="00B4F0FF" fc="00404040">
        <tpls c="5">
          <tpl fld="1" item="43"/>
          <tpl hier="33" item="4"/>
          <tpl fld="2" item="24"/>
          <tpl hier="40" item="16"/>
          <tpl hier="51" item="4294967295"/>
        </tpls>
      </m>
      <n v="0" in="0" bc="00B4F0FF" fc="00404040">
        <tpls c="5">
          <tpl fld="1" item="36"/>
          <tpl hier="33" item="4"/>
          <tpl fld="2" item="17"/>
          <tpl hier="40" item="16"/>
          <tpl hier="51" item="4294967295"/>
        </tpls>
      </n>
      <m in="0" fc="00404040">
        <tpls c="5">
          <tpl fld="9" item="10"/>
          <tpl hier="33" item="4"/>
          <tpl fld="2" item="7"/>
          <tpl hier="40" item="16"/>
          <tpl hier="51" item="4294967295"/>
        </tpls>
      </m>
      <n v="1039114700" in="0" bc="00B4F0FF" fc="00008000">
        <tpls c="5">
          <tpl fld="1" item="6"/>
          <tpl hier="33" item="4"/>
          <tpl fld="2" item="26"/>
          <tpl hier="40" item="16"/>
          <tpl hier="51" item="4294967295"/>
        </tpls>
      </n>
      <n v="0" in="0" fc="00404040">
        <tpls c="5">
          <tpl fld="9" item="9"/>
          <tpl hier="33" item="4"/>
          <tpl fld="2" item="31"/>
          <tpl hier="40" item="16"/>
          <tpl hier="51" item="4294967295"/>
        </tpls>
      </n>
      <n v="164892300" in="0" bc="00B4F0FF" fc="00008000">
        <tpls c="5">
          <tpl fld="1" item="25"/>
          <tpl hier="33" item="4"/>
          <tpl fld="2" item="9"/>
          <tpl hier="40" item="16"/>
          <tpl hier="51" item="4294967295"/>
        </tpls>
      </n>
      <n v="188988841.88999999" in="0" bc="00B4F0FF" fc="00008000">
        <tpls c="5">
          <tpl fld="1" item="30"/>
          <tpl hier="33" item="4"/>
          <tpl fld="2" item="0"/>
          <tpl hier="40" item="16"/>
          <tpl hier="51" item="4294967295"/>
        </tpls>
      </n>
      <n v="1397106400" in="0" bc="00B4F0FF" fc="00008000">
        <tpls c="5">
          <tpl fld="1" item="2"/>
          <tpl hier="33" item="4"/>
          <tpl fld="2" item="28"/>
          <tpl hier="40" item="16"/>
          <tpl hier="51" item="4294967295"/>
        </tpls>
      </n>
      <m in="0" fc="00404040">
        <tpls c="5">
          <tpl fld="9" item="10"/>
          <tpl hier="33" item="4"/>
          <tpl fld="2" item="23"/>
          <tpl hier="40" item="16"/>
          <tpl hier="51" item="4294967295"/>
        </tpls>
      </m>
      <n v="7.4215535912237757E-3" in="1" bc="00B4F0FF" fc="00008000">
        <tpls c="5">
          <tpl fld="1" item="24"/>
          <tpl hier="33" item="4"/>
          <tpl fld="2" item="37"/>
          <tpl hier="40" item="16"/>
          <tpl hier="51" item="4294967295"/>
        </tpls>
      </n>
      <m in="0" bc="00B4F0FF" fc="00404040">
        <tpls c="5">
          <tpl fld="1" item="28"/>
          <tpl hier="33" item="4"/>
          <tpl fld="2" item="32"/>
          <tpl hier="40" item="16"/>
          <tpl hier="51" item="4294967295"/>
        </tpls>
      </m>
      <n v="115697207421.00949" in="0" bc="00B4F0FF" fc="00008000">
        <tpls c="5">
          <tpl fld="1" item="17"/>
          <tpl hier="33" item="4"/>
          <tpl fld="2" item="18"/>
          <tpl hier="40" item="16"/>
          <tpl hier="51" item="4294967295"/>
        </tpls>
      </n>
      <m in="0" fc="00404040">
        <tpls c="5">
          <tpl fld="20" item="11"/>
          <tpl hier="33" item="4"/>
          <tpl fld="2" item="9"/>
          <tpl hier="40" item="16"/>
          <tpl hier="51" item="4294967295"/>
        </tpls>
      </m>
      <n v="3167185688.6500001" bc="00B4F0FF" fc="00008000">
        <tpls c="5">
          <tpl fld="1" item="38"/>
          <tpl hier="33" item="4"/>
          <tpl fld="2" item="34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9"/>
          <tpl hier="40" item="16"/>
          <tpl hier="51" item="4294967295"/>
        </tpls>
      </m>
      <n v="128765443523.24953" in="0" bc="00B4F0FF" fc="00008000">
        <tpls c="5">
          <tpl fld="1" item="34"/>
          <tpl hier="33" item="4"/>
          <tpl fld="2" item="15"/>
          <tpl hier="40" item="16"/>
          <tpl hier="51" item="4294967295"/>
        </tpls>
      </n>
      <n v="9.9284862066367302E-2" in="1" bc="00B4F0FF" fc="00008000">
        <tpls c="5">
          <tpl fld="1" item="21"/>
          <tpl hier="33" item="4"/>
          <tpl fld="2" item="24"/>
          <tpl hier="40" item="16"/>
          <tpl hier="51" item="4294967295"/>
        </tpls>
      </n>
      <n v="413568600" in="0" bc="00B4F0FF" fc="00008000">
        <tpls c="4">
          <tpl fld="1" item="6"/>
          <tpl fld="6" item="16"/>
          <tpl fld="22" item="5"/>
          <tpl fld="7" item="0"/>
        </tpls>
      </n>
      <n v="89545586100" in="0" bc="00B4F0FF" fc="00008000">
        <tpls c="5">
          <tpl fld="1" item="5"/>
          <tpl hier="33" item="4"/>
          <tpl fld="2" item="11"/>
          <tpl hier="40" item="16"/>
          <tpl hier="51" item="4294967295"/>
        </tpls>
      </n>
      <n v="350127200" in="0" bc="00B4F0FF" fc="00008000">
        <tpls c="5">
          <tpl fld="1" item="25"/>
          <tpl hier="33" item="4"/>
          <tpl fld="2" item="19"/>
          <tpl hier="40" item="16"/>
          <tpl hier="51" item="4294967295"/>
        </tpls>
      </n>
      <n v="4260866664.5075002" in="0" fc="00008000">
        <tpls c="5">
          <tpl fld="9" item="5"/>
          <tpl hier="33" item="4"/>
          <tpl fld="2" item="22"/>
          <tpl hier="40" item="16"/>
          <tpl hier="51" item="4294967295"/>
        </tpls>
      </n>
      <n v="10438145464" in="0" bc="00B4F0FF" fc="00008000">
        <tpls c="5">
          <tpl fld="1" item="40"/>
          <tpl hier="33" item="4"/>
          <tpl fld="2" item="31"/>
          <tpl hier="40" item="16"/>
          <tpl hier="51" item="4294967295"/>
        </tpls>
      </n>
      <n v="1908423291.2700005" in="0" bc="00B4F0FF" fc="00008000">
        <tpls c="5">
          <tpl fld="1" item="54"/>
          <tpl hier="33" item="4"/>
          <tpl fld="2" item="31"/>
          <tpl hier="40" item="16"/>
          <tpl hier="51" item="4294967295"/>
        </tpls>
      </n>
      <n v="12786989542.779018" in="0" bc="00B4F0FF" fc="00008000">
        <tpls c="5">
          <tpl fld="1" item="51"/>
          <tpl hier="33" item="4"/>
          <tpl fld="2" item="35"/>
          <tpl hier="40" item="16"/>
          <tpl hier="51" item="4294967295"/>
        </tpls>
      </n>
      <n v="4175870000" in="0" bc="00B4F0FF" fc="00008000">
        <tpls c="5">
          <tpl fld="1" item="54"/>
          <tpl hier="33" item="4"/>
          <tpl fld="2" item="21"/>
          <tpl hier="40" item="16"/>
          <tpl hier="51" item="4294967295"/>
        </tpls>
      </n>
      <n v="9.5232259892945134E-2" in="1" bc="00B4F0FF" fc="00008000">
        <tpls c="5">
          <tpl fld="1" item="21"/>
          <tpl hier="33" item="4"/>
          <tpl fld="2" item="12"/>
          <tpl hier="40" item="16"/>
          <tpl hier="51" item="4294967295"/>
        </tpls>
      </n>
      <n v="11851162655.44651" in="0" bc="00B4F0FF" fc="00008000">
        <tpls c="5">
          <tpl fld="1" item="51"/>
          <tpl hier="33" item="4"/>
          <tpl fld="2" item="29"/>
          <tpl hier="40" item="16"/>
          <tpl hier="51" item="4294967295"/>
        </tpls>
      </n>
      <n v="0.15530539481471631" in="2" bc="00B4F0FF" fc="00008000">
        <tpls c="5">
          <tpl fld="1" item="8"/>
          <tpl hier="33" item="4"/>
          <tpl fld="2" item="18"/>
          <tpl hier="40" item="16"/>
          <tpl hier="51" item="4294967295"/>
        </tpls>
      </n>
      <n v="43536446921.704994" in="0" bc="00B4F0FF" fc="00008000">
        <tpls c="5">
          <tpl fld="1" item="43"/>
          <tpl hier="33" item="4"/>
          <tpl fld="2" item="26"/>
          <tpl hier="40" item="16"/>
          <tpl hier="51" item="4294967295"/>
        </tpls>
      </n>
      <m in="0" fc="00404040">
        <tpls c="5">
          <tpl fld="20" item="11"/>
          <tpl hier="33" item="4"/>
          <tpl fld="2" item="12"/>
          <tpl hier="40" item="16"/>
          <tpl hier="51" item="4294967295"/>
        </tpls>
      </m>
      <n v="1700313.2000000002" in="0" bc="00B4F0FF" fc="00008000">
        <tpls c="5">
          <tpl fld="1" item="45"/>
          <tpl hier="33" item="4"/>
          <tpl fld="2" item="35"/>
          <tpl hier="40" item="16"/>
          <tpl hier="51" item="4294967295"/>
        </tpls>
      </n>
      <n v="331332206.15999997" in="0" bc="00B4F0FF" fc="00008000">
        <tpls c="5">
          <tpl fld="1" item="6"/>
          <tpl hier="33" item="4"/>
          <tpl fld="2" item="22"/>
          <tpl hier="40" item="16"/>
          <tpl hier="51" item="4294967295"/>
        </tpls>
      </n>
      <n v="9.0489983190561122E-3" in="1" bc="00B4F0FF" fc="00008000">
        <tpls c="5">
          <tpl fld="1" item="24"/>
          <tpl hier="33" item="4"/>
          <tpl fld="2" item="24"/>
          <tpl hier="40" item="16"/>
          <tpl hier="51" item="4294967295"/>
        </tpls>
      </n>
      <m in="0" fc="00404040">
        <tpls c="5">
          <tpl fld="20" item="11"/>
          <tpl hier="33" item="4"/>
          <tpl fld="2" item="35"/>
          <tpl hier="40" item="16"/>
          <tpl hier="51" item="4294967295"/>
        </tpls>
      </m>
      <m in="0" fc="00404040">
        <tpls c="5">
          <tpl fld="9" item="5"/>
          <tpl hier="33" item="4"/>
          <tpl fld="2" item="26"/>
          <tpl hier="40" item="16"/>
          <tpl hier="51" item="4294967295"/>
        </tpls>
      </m>
      <n v="42871639940.089996" in="0" bc="00B4F0FF" fc="00008000">
        <tpls c="5">
          <tpl fld="1" item="43"/>
          <tpl hier="33" item="4"/>
          <tpl fld="2" item="10"/>
          <tpl hier="40" item="16"/>
          <tpl hier="51" item="4294967295"/>
        </tpls>
      </n>
      <n v="205726332.26905859" in="0" bc="00B4F0FF" fc="00008000">
        <tpls c="5">
          <tpl fld="1" item="6"/>
          <tpl hier="33" item="4"/>
          <tpl fld="2" item="24"/>
          <tpl hier="40" item="16"/>
          <tpl hier="51" item="4294967295"/>
        </tpls>
      </n>
      <n v="0.17191553188886863" in="2" bc="00B4F0FF" fc="00008000">
        <tpls c="5">
          <tpl fld="1" item="15"/>
          <tpl hier="33" item="4"/>
          <tpl fld="2" item="6"/>
          <tpl hier="40" item="16"/>
          <tpl hier="51" item="4294967295"/>
        </tpls>
      </n>
      <m in="0" fc="00404040">
        <tpls c="5">
          <tpl fld="9" item="10"/>
          <tpl hier="33" item="4"/>
          <tpl fld="2" item="29"/>
          <tpl hier="40" item="16"/>
          <tpl hier="51" item="4294967295"/>
        </tpls>
      </m>
      <n v="691174891.70000005" in="0" bc="00B4F0FF" fc="00008000">
        <tpls c="5">
          <tpl fld="1" item="25"/>
          <tpl hier="33" item="4"/>
          <tpl fld="2" item="8"/>
          <tpl hier="40" item="16"/>
          <tpl hier="51" item="4294967295"/>
        </tpls>
      </n>
      <n v="6408000" in="0" bc="00B4F0FF" fc="00008000">
        <tpls c="4">
          <tpl fld="1" item="6"/>
          <tpl fld="6" item="15"/>
          <tpl fld="22" item="5"/>
          <tpl fld="7" item="0"/>
        </tpls>
      </n>
      <n v="857633900" in="0" bc="00B4F0FF" fc="00008000">
        <tpls c="5">
          <tpl fld="1" item="2"/>
          <tpl hier="33" item="4"/>
          <tpl fld="2" item="16"/>
          <tpl hier="40" item="16"/>
          <tpl hier="51" item="4294967295"/>
        </tpls>
      </n>
      <n v="6316860260.0799999" in="0" bc="00B4F0FF" fc="00008000">
        <tpls c="5">
          <tpl fld="1" item="12"/>
          <tpl hier="33" item="4"/>
          <tpl fld="2" item="5"/>
          <tpl hier="40" item="16"/>
          <tpl hier="51" item="4294967295"/>
        </tpls>
      </n>
      <n v="499655190" in="0" bc="00B4F0FF" fc="00008000">
        <tpls c="5">
          <tpl fld="1" item="46"/>
          <tpl hier="33" item="4"/>
          <tpl fld="2" item="32"/>
          <tpl hier="40" item="16"/>
          <tpl hier="51" item="4294967295"/>
        </tpls>
      </n>
      <n v="3595284000" in="0" bc="00B4F0FF" fc="00008000">
        <tpls c="5">
          <tpl fld="1" item="13"/>
          <tpl hier="33" item="4"/>
          <tpl fld="2" item="26"/>
          <tpl hier="40" item="16"/>
          <tpl hier="51" item="4294967295"/>
        </tpls>
      </n>
      <n v="133164751150.20694" in="0" bc="00B4F0FF" fc="00008000">
        <tpls c="5">
          <tpl fld="1" item="34"/>
          <tpl hier="33" item="4"/>
          <tpl fld="2" item="17"/>
          <tpl hier="40" item="16"/>
          <tpl hier="51" item="4294967295"/>
        </tpls>
      </n>
      <n v="102524400" in="0" bc="00B4F0FF" fc="00008000">
        <tpls c="5">
          <tpl fld="1" item="46"/>
          <tpl hier="33" item="4"/>
          <tpl fld="2" item="17"/>
          <tpl hier="40" item="16"/>
          <tpl hier="51" item="4294967295"/>
        </tpls>
      </n>
      <n v="0.12956544805051864" in="2" bc="00B4F0FF" fc="00008000">
        <tpls c="5">
          <tpl fld="1" item="8"/>
          <tpl hier="33" item="4"/>
          <tpl fld="2" item="17"/>
          <tpl hier="40" item="16"/>
          <tpl hier="51" item="4294967295"/>
        </tpls>
      </n>
      <n v="326775954.63999993" in="0" bc="00B4F0FF" fc="00008000">
        <tpls c="5">
          <tpl fld="1" item="46"/>
          <tpl hier="33" item="4"/>
          <tpl fld="2" item="31"/>
          <tpl hier="40" item="16"/>
          <tpl hier="51" item="4294967295"/>
        </tpls>
      </n>
      <n v="4628597236.0299997" bc="00B4F0FF" fc="00008000">
        <tpls c="5">
          <tpl fld="1" item="38"/>
          <tpl hier="33" item="4"/>
          <tpl fld="2" item="13"/>
          <tpl hier="40" item="16"/>
          <tpl hier="51" item="4294967295"/>
        </tpls>
      </n>
      <m in="0" bc="00B4F0FF" fc="00404040">
        <tpls c="5">
          <tpl fld="1" item="3"/>
          <tpl hier="33" item="4"/>
          <tpl fld="2" item="2"/>
          <tpl hier="40" item="16"/>
          <tpl hier="51" item="4294967295"/>
        </tpls>
      </m>
      <n v="2230544090.8199997" in="0" bc="00B4F0FF" fc="00008000">
        <tpls c="5">
          <tpl fld="1" item="39"/>
          <tpl hier="33" item="4"/>
          <tpl fld="2" item="31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6"/>
          <tpl hier="40" item="16"/>
          <tpl hier="51" item="4294967295"/>
        </tpls>
      </m>
      <n v="70093338748.949997" in="0" bc="00B4F0FF" fc="00008000">
        <tpls c="5">
          <tpl fld="1" item="43"/>
          <tpl hier="33" item="4"/>
          <tpl fld="2" item="13"/>
          <tpl hier="40" item="16"/>
          <tpl hier="51" item="4294967295"/>
        </tpls>
      </n>
      <n v="3717628404.2027607" in="0" bc="00B4F0FF" fc="00008000">
        <tpls c="5">
          <tpl fld="1" item="37"/>
          <tpl hier="33" item="4"/>
          <tpl fld="2" item="10"/>
          <tpl hier="40" item="16"/>
          <tpl hier="51" item="4294967295"/>
        </tpls>
      </n>
      <n v="0.57508698546519255" bc="00B4F0FF" fc="00008000">
        <tpls c="5">
          <tpl fld="1" item="48"/>
          <tpl hier="33" item="4"/>
          <tpl fld="2" item="21"/>
          <tpl hier="40" item="16"/>
          <tpl hier="51" item="4294967295"/>
        </tpls>
      </n>
      <n v="1278935794.9746165" bc="00B4F0FF" fc="00008000">
        <tpls c="5">
          <tpl fld="1" item="38"/>
          <tpl hier="33" item="4"/>
          <tpl fld="2" item="24"/>
          <tpl hier="40" item="16"/>
          <tpl hier="51" item="4294967295"/>
        </tpls>
      </n>
      <n v="123684247.42000002" in="0" bc="00B4F0FF" fc="00008000">
        <tpls c="5">
          <tpl fld="1" item="30"/>
          <tpl hier="33" item="4"/>
          <tpl fld="2" item="33"/>
          <tpl hier="40" item="16"/>
          <tpl hier="51" item="4294967295"/>
        </tpls>
      </n>
      <n v="1157601260.0050001" in="0" bc="00B4F0FF" fc="00008000">
        <tpls c="5">
          <tpl fld="1" item="28"/>
          <tpl hier="33" item="4"/>
          <tpl fld="2" item="35"/>
          <tpl hier="40" item="16"/>
          <tpl hier="51" item="4294967295"/>
        </tpls>
      </n>
      <n v="1388081300" in="0" bc="00B4F0FF" fc="00008000">
        <tpls c="5">
          <tpl fld="1" item="39"/>
          <tpl hier="33" item="4"/>
          <tpl fld="2" item="37"/>
          <tpl hier="40" item="16"/>
          <tpl hier="51" item="4294967295"/>
        </tpls>
      </n>
      <n v="3.8028690794841068E-3" in="1" bc="00B4F0FF" fc="00008000">
        <tpls c="5">
          <tpl fld="1" item="24"/>
          <tpl hier="33" item="4"/>
          <tpl fld="2" item="13"/>
          <tpl hier="40" item="16"/>
          <tpl hier="51" item="4294967295"/>
        </tpls>
      </n>
      <n v="985762789.62" in="0" bc="00B4F0FF" fc="00008000">
        <tpls c="5">
          <tpl fld="1" item="11"/>
          <tpl hier="33" item="4"/>
          <tpl fld="2" item="5"/>
          <tpl hier="40" item="16"/>
          <tpl hier="51" item="4294967295"/>
        </tpls>
      </n>
      <n v="348971500" in="0" bc="00B4F0FF" fc="00008000">
        <tpls c="5">
          <tpl fld="1" item="25"/>
          <tpl hier="33" item="4"/>
          <tpl fld="2" item="25"/>
          <tpl hier="40" item="16"/>
          <tpl hier="51" item="4294967295"/>
        </tpls>
      </n>
      <n v="62477144077.440002" in="0" bc="00B4F0FF" fc="00008000">
        <tpls c="5">
          <tpl fld="1" item="43"/>
          <tpl hier="33" item="4"/>
          <tpl fld="2" item="4"/>
          <tpl hier="40" item="16"/>
          <tpl hier="51" item="4294967295"/>
        </tpls>
      </n>
      <m in="0" fc="00404040">
        <tpls c="5">
          <tpl fld="9" item="5"/>
          <tpl hier="33" item="4"/>
          <tpl fld="2" item="21"/>
          <tpl hier="40" item="16"/>
          <tpl hier="51" item="4294967295"/>
        </tpls>
      </m>
      <n v="1717658800" in="0" bc="00B4F0FF" fc="00008000">
        <tpls c="5">
          <tpl fld="1" item="2"/>
          <tpl hier="33" item="4"/>
          <tpl fld="2" item="26"/>
          <tpl hier="40" item="16"/>
          <tpl hier="51" item="4294967295"/>
        </tpls>
      </n>
      <n v="134886681634.61" in="0" bc="00B4F0FF" fc="00008000">
        <tpls c="5">
          <tpl fld="1" item="5"/>
          <tpl hier="33" item="4"/>
          <tpl fld="2" item="23"/>
          <tpl hier="40" item="16"/>
          <tpl hier="51" item="4294967295"/>
        </tpls>
      </n>
      <m in="0" bc="00B4F0FF" fc="00404040">
        <tpls c="5">
          <tpl fld="1" item="44"/>
          <tpl hier="33" item="4"/>
          <tpl fld="2" item="9"/>
          <tpl hier="40" item="16"/>
          <tpl hier="51" item="4294967295"/>
        </tpls>
      </m>
      <n v="0" in="0" fc="00404040">
        <tpls c="5">
          <tpl fld="9" item="9"/>
          <tpl hier="33" item="4"/>
          <tpl fld="2" item="4"/>
          <tpl hier="40" item="16"/>
          <tpl hier="51" item="4294967295"/>
        </tpls>
      </n>
      <n v="11599401783.929073" in="0" bc="00B4F0FF" fc="00008000">
        <tpls c="5">
          <tpl fld="1" item="40"/>
          <tpl hier="33" item="4"/>
          <tpl fld="2" item="17"/>
          <tpl hier="40" item="16"/>
          <tpl hier="51" item="4294967295"/>
        </tpls>
      </n>
      <n v="718337800" in="0" bc="00B4F0FF" fc="00008000">
        <tpls c="5">
          <tpl fld="1" item="54"/>
          <tpl hier="33" item="4"/>
          <tpl fld="2" item="35"/>
          <tpl hier="40" item="16"/>
          <tpl hier="51" item="4294967295"/>
        </tpls>
      </n>
      <n v="3.9472544795616411E-3" in="1" bc="00B4F0FF" fc="00008000">
        <tpls c="5">
          <tpl fld="1" item="24"/>
          <tpl hier="33" item="4"/>
          <tpl fld="2" item="17"/>
          <tpl hier="40" item="16"/>
          <tpl hier="51" item="4294967295"/>
        </tpls>
      </n>
      <n v="4780421700" bc="00B4F0FF" fc="00008000">
        <tpls c="5">
          <tpl fld="1" item="38"/>
          <tpl hier="33" item="4"/>
          <tpl fld="2" item="11"/>
          <tpl hier="40" item="16"/>
          <tpl hier="51" item="4294967295"/>
        </tpls>
      </n>
      <m in="0" fc="00404040">
        <tpls c="5">
          <tpl fld="20" item="10"/>
          <tpl hier="33" item="4"/>
          <tpl fld="2" item="16"/>
          <tpl hier="40" item="16"/>
          <tpl hier="51" item="4294967295"/>
        </tpls>
      </m>
      <n v="11597995790.454073" in="0" bc="00B4F0FF" fc="00008000">
        <tpls c="5">
          <tpl fld="1" item="40"/>
          <tpl hier="33" item="4"/>
          <tpl fld="2" item="35"/>
          <tpl hier="40" item="16"/>
          <tpl hier="51" item="4294967295"/>
        </tpls>
      </n>
      <n v="98071900" in="0" bc="00B4F0FF" fc="00008000">
        <tpls c="5">
          <tpl fld="1" item="30"/>
          <tpl hier="33" item="4"/>
          <tpl fld="2" item="27"/>
          <tpl hier="40" item="16"/>
          <tpl hier="51" item="4294967295"/>
        </tpls>
      </n>
      <n v="331329657.72000003" in="0" fc="00008000">
        <tpls c="5">
          <tpl fld="20" item="11"/>
          <tpl hier="33" item="4"/>
          <tpl fld="2" item="31"/>
          <tpl hier="40" item="16"/>
          <tpl hier="51" item="4294967295"/>
        </tpls>
      </n>
      <n v="18721665162.470001" in="0" bc="00B4F0FF" fc="00008000">
        <tpls c="5">
          <tpl fld="1" item="29"/>
          <tpl hier="33" item="4"/>
          <tpl fld="2" item="10"/>
          <tpl hier="40" item="16"/>
          <tpl hier="51" item="4294967295"/>
        </tpls>
      </n>
      <n v="0.14188254459011632" in="2" bc="00B4F0FF" fc="00008000">
        <tpls c="5">
          <tpl fld="1" item="9"/>
          <tpl hier="33" item="4"/>
          <tpl fld="2" item="7"/>
          <tpl hier="40" item="16"/>
          <tpl hier="51" item="4294967295"/>
        </tpls>
      </n>
      <n v="673218000" in="0" bc="00B4F0FF" fc="00008000">
        <tpls c="5">
          <tpl fld="1" item="6"/>
          <tpl hier="33" item="4"/>
          <tpl fld="2" item="11"/>
          <tpl hier="40" item="16"/>
          <tpl hier="51" item="4294967295"/>
        </tpls>
      </n>
      <n v="0.12092374198528813" in="2" bc="00B4F0FF" fc="00008000">
        <tpls c="5">
          <tpl fld="1" item="8"/>
          <tpl hier="33" item="4"/>
          <tpl fld="2" item="21"/>
          <tpl hier="40" item="16"/>
          <tpl hier="51" item="4294967295"/>
        </tpls>
      </n>
      <m in="0" fc="00404040">
        <tpls c="5">
          <tpl fld="20" item="11"/>
          <tpl hier="33" item="4"/>
          <tpl fld="2" item="27"/>
          <tpl hier="40" item="16"/>
          <tpl hier="51" item="4294967295"/>
        </tpls>
      </m>
      <n v="0.57912763641175846" bc="00B4F0FF" fc="00008000">
        <tpls c="5">
          <tpl fld="1" item="48"/>
          <tpl hier="33" item="4"/>
          <tpl fld="2" item="17"/>
          <tpl hier="40" item="16"/>
          <tpl hier="51" item="4294967295"/>
        </tpls>
      </n>
      <m in="0" bc="00B4F0FF" fc="00404040">
        <tpls c="5">
          <tpl fld="1" item="17"/>
          <tpl hier="33" item="4"/>
          <tpl fld="2" item="36"/>
          <tpl hier="40" item="16"/>
          <tpl hier="51" item="4294967295"/>
        </tpls>
      </m>
      <n v="9254032938.7909184" in="0" bc="00B4F0FF" fc="00008000">
        <tpls c="5">
          <tpl fld="1" item="37"/>
          <tpl hier="33" item="4"/>
          <tpl fld="2" item="5"/>
          <tpl hier="40" item="16"/>
          <tpl hier="51" item="4294967295"/>
        </tpls>
      </n>
      <n v="0.14529211109085141" in="2" bc="00B4F0FF" fc="00008000">
        <tpls c="5">
          <tpl fld="1" item="15"/>
          <tpl hier="33" item="4"/>
          <tpl fld="2" item="13"/>
          <tpl hier="40" item="16"/>
          <tpl hier="51" item="4294967295"/>
        </tpls>
      </n>
      <m in="0" bc="00B4F0FF" fc="00404040">
        <tpls c="5">
          <tpl fld="1" item="40"/>
          <tpl hier="33" item="4"/>
          <tpl fld="2" item="25"/>
          <tpl hier="40" item="16"/>
          <tpl hier="51" item="4294967295"/>
        </tpls>
      </m>
      <n v="0.15771003469108549" in="2" bc="00B4F0FF" fc="00008000">
        <tpls c="5">
          <tpl fld="1" item="8"/>
          <tpl hier="33" item="4"/>
          <tpl fld="2" item="4"/>
          <tpl hier="40" item="16"/>
          <tpl hier="51" item="4294967295"/>
        </tpls>
      </n>
      <m in="0" bc="00B4F0FF" fc="00404040">
        <tpls c="4">
          <tpl fld="1" item="6"/>
          <tpl fld="6" item="1"/>
          <tpl fld="22" item="5"/>
          <tpl fld="7" item="0"/>
        </tpls>
      </m>
      <m in="0" fc="00404040">
        <tpls c="5">
          <tpl fld="9" item="14"/>
          <tpl hier="33" item="4"/>
          <tpl fld="2" item="13"/>
          <tpl hier="40" item="16"/>
          <tpl hier="51" item="4294967295"/>
        </tpls>
      </m>
      <n v="847486307.57000005" in="0" bc="00B4F0FF" fc="00008000">
        <tpls c="5">
          <tpl fld="1" item="6"/>
          <tpl hier="33" item="4"/>
          <tpl fld="2" item="23"/>
          <tpl hier="40" item="16"/>
          <tpl hier="51" item="4294967295"/>
        </tpls>
      </n>
      <n v="126306219.99999994" in="0" bc="00B4F0FF" fc="00008000">
        <tpls c="5">
          <tpl fld="1" item="30"/>
          <tpl hier="33" item="4"/>
          <tpl fld="2" item="14"/>
          <tpl hier="40" item="16"/>
          <tpl hier="51" item="4294967295"/>
        </tpls>
      </n>
      <n v="1129380100" in="0" bc="00B4F0FF" fc="00008000">
        <tpls c="5">
          <tpl fld="1" item="2"/>
          <tpl hier="33" item="4"/>
          <tpl fld="2" item="19"/>
          <tpl hier="40" item="16"/>
          <tpl hier="51" item="4294967295"/>
        </tpls>
      </n>
      <n v="160046063700" in="0" bc="00B4F0FF" fc="00008000">
        <tpls c="5">
          <tpl fld="1" item="16"/>
          <tpl hier="33" item="4"/>
          <tpl fld="2" item="35"/>
          <tpl hier="40" item="16"/>
          <tpl hier="51" item="4294967295"/>
        </tpls>
      </n>
      <n v="196562161.37000009" in="0" bc="00B4F0FF" fc="00008000">
        <tpls c="5">
          <tpl fld="1" item="31"/>
          <tpl hier="33" item="4"/>
          <tpl fld="2" item="12"/>
          <tpl hier="40" item="16"/>
          <tpl hier="51" item="4294967295"/>
        </tpls>
      </n>
      <n v="6408000" in="0" bc="00B4F0FF" fc="00008000">
        <tpls c="4">
          <tpl fld="1" item="6"/>
          <tpl hier="33" item="1"/>
          <tpl fld="22" item="5"/>
          <tpl fld="7" item="0"/>
        </tpls>
      </n>
      <n v="227788964400" in="0" bc="00B4F0FF" fc="00008000">
        <tpls c="5">
          <tpl fld="1" item="3"/>
          <tpl hier="33" item="4"/>
          <tpl fld="2" item="25"/>
          <tpl hier="40" item="16"/>
          <tpl hier="51" item="4294967295"/>
        </tpls>
      </n>
      <n v="795154000" in="0" bc="00B4F0FF" fc="00008000">
        <tpls c="5">
          <tpl fld="1" item="6"/>
          <tpl hier="33" item="4"/>
          <tpl fld="2" item="28"/>
          <tpl hier="40" item="16"/>
          <tpl hier="51" item="4294967295"/>
        </tpls>
      </n>
      <n v="56241903.18" in="0" fc="00008000">
        <tpls c="5">
          <tpl fld="20" item="10"/>
          <tpl hier="33" item="4"/>
          <tpl fld="2" item="22"/>
          <tpl hier="40" item="16"/>
          <tpl hier="51" item="4294967295"/>
        </tpls>
      </n>
      <n v="239582.88" in="0" bc="00B4F0FF" fc="00008000">
        <tpls c="5">
          <tpl fld="1" item="45"/>
          <tpl hier="33" item="4"/>
          <tpl fld="2" item="31"/>
          <tpl hier="40" item="16"/>
          <tpl hier="51" item="4294967295"/>
        </tpls>
      </n>
      <n v="462199000" in="0" bc="00B4F0FF" fc="00008000">
        <tpls c="5">
          <tpl fld="1" item="49"/>
          <tpl hier="33" item="4"/>
          <tpl fld="2" item="28"/>
          <tpl hier="40" item="16"/>
          <tpl hier="51" item="4294967295"/>
        </tpls>
      </n>
      <m in="2" bc="00B4F0FF" fc="00404040">
        <tpls c="5">
          <tpl fld="1" item="8"/>
          <tpl hier="33" item="4"/>
          <tpl fld="2" item="12"/>
          <tpl hier="40" item="16"/>
          <tpl hier="51" item="4294967295"/>
        </tpls>
      </m>
      <n v="393462500" in="0" bc="00B4F0FF" fc="00008000">
        <tpls c="5">
          <tpl fld="1" item="36"/>
          <tpl hier="33" item="4"/>
          <tpl fld="2" item="33"/>
          <tpl hier="40" item="16"/>
          <tpl hier="51" item="4294967295"/>
        </tpls>
      </n>
      <m in="0" fc="00404040">
        <tpls c="5">
          <tpl fld="9" item="14"/>
          <tpl hier="33" item="4"/>
          <tpl fld="2" item="21"/>
          <tpl hier="40" item="16"/>
          <tpl hier="51" item="4294967295"/>
        </tpls>
      </m>
      <m in="0" bc="00B4F0FF" fc="00404040">
        <tpls c="5">
          <tpl fld="1" item="43"/>
          <tpl hier="33" item="4"/>
          <tpl fld="2" item="25"/>
          <tpl hier="40" item="16"/>
          <tpl hier="51" item="4294967295"/>
        </tpls>
      </m>
      <n v="428533749920" in="0" bc="00B4F0FF" fc="00008000">
        <tpls c="5">
          <tpl fld="1" item="3"/>
          <tpl hier="33" item="4"/>
          <tpl fld="2" item="38"/>
          <tpl hier="40" item="16"/>
          <tpl hier="51" item="4294967295"/>
        </tpls>
      </n>
      <n v="0.13064774947672803" in="2" bc="00B4F0FF" fc="00008000">
        <tpls c="5">
          <tpl fld="1" item="15"/>
          <tpl hier="33" item="4"/>
          <tpl fld="2" item="29"/>
          <tpl hier="40" item="16"/>
          <tpl hier="51" item="4294967295"/>
        </tpls>
      </n>
      <n v="12114570" in="0" bc="00B4F0FF" fc="00008000">
        <tpls c="4">
          <tpl fld="1" item="6"/>
          <tpl hier="26" item="3"/>
          <tpl fld="22" item="5"/>
          <tpl fld="7" item="0"/>
        </tpls>
      </n>
      <n v="8.1072674286617935E-2" in="1" bc="00B4F0FF" fc="00008000">
        <tpls c="5">
          <tpl fld="1" item="21"/>
          <tpl hier="33" item="4"/>
          <tpl fld="2" item="5"/>
          <tpl hier="40" item="16"/>
          <tpl hier="51" item="4294967295"/>
        </tpls>
      </n>
      <n v="3.9488592389131331E-3" in="1" bc="00B4F0FF" fc="00008000">
        <tpls c="5">
          <tpl fld="1" item="24"/>
          <tpl hier="33" item="4"/>
          <tpl fld="2" item="38"/>
          <tpl hier="40" item="16"/>
          <tpl hier="51" item="4294967295"/>
        </tpls>
      </n>
      <n v="211210015600" in="0" bc="00B4F0FF" fc="00008000">
        <tpls c="5">
          <tpl fld="1" item="16"/>
          <tpl hier="33" item="4"/>
          <tpl fld="2" item="34"/>
          <tpl hier="40" item="16"/>
          <tpl hier="51" item="4294967295"/>
        </tpls>
      </n>
      <n v="893079039.23325801" in="0" bc="00B4F0FF" fc="00008000">
        <tpls c="5">
          <tpl fld="1" item="2"/>
          <tpl hier="33" item="4"/>
          <tpl fld="2" item="12"/>
          <tpl hier="40" item="16"/>
          <tpl hier="51" item="4294967295"/>
        </tpls>
      </n>
      <n v="877814100" in="0" bc="00B4F0FF" fc="00008000">
        <tpls c="5">
          <tpl fld="1" item="11"/>
          <tpl hier="33" item="4"/>
          <tpl fld="2" item="26"/>
          <tpl hier="40" item="16"/>
          <tpl hier="51" item="4294967295"/>
        </tpls>
      </n>
      <n v="403246400" in="0" bc="00B4F0FF" fc="00008000">
        <tpls c="5">
          <tpl fld="1" item="32"/>
          <tpl hier="33" item="4"/>
          <tpl fld="2" item="30"/>
          <tpl hier="40" item="16"/>
          <tpl hier="51" item="4294967295"/>
        </tpls>
      </n>
      <n v="5107375" in="0" bc="00B4F0FF" fc="00008000">
        <tpls c="5">
          <tpl fld="1" item="45"/>
          <tpl hier="33" item="4"/>
          <tpl fld="2" item="14"/>
          <tpl hier="40" item="16"/>
          <tpl hier="51" item="4294967295"/>
        </tpls>
      </n>
      <n v="58579208020.110001" in="0" bc="00B4F0FF" fc="00008000">
        <tpls c="5">
          <tpl fld="1" item="43"/>
          <tpl hier="33" item="4"/>
          <tpl fld="2" item="0"/>
          <tpl hier="40" item="16"/>
          <tpl hier="51" item="4294967295"/>
        </tpls>
      </n>
      <n v="49307000" in="0" bc="00B4F0FF" fc="00008000">
        <tpls c="4">
          <tpl fld="1" item="6"/>
          <tpl fld="6" item="22"/>
          <tpl fld="22" item="5"/>
          <tpl fld="7" item="0"/>
        </tpls>
      </n>
      <m in="0" fc="00404040">
        <tpls c="5">
          <tpl fld="9" item="9"/>
          <tpl hier="33" item="4"/>
          <tpl fld="2" item="29"/>
          <tpl hier="40" item="16"/>
          <tpl hier="51" item="4294967295"/>
        </tpls>
      </m>
      <m in="0" bc="00B4F0FF" fc="00404040">
        <tpls c="5">
          <tpl fld="1" item="17"/>
          <tpl hier="33" item="4"/>
          <tpl fld="2" item="2"/>
          <tpl hier="40" item="16"/>
          <tpl hier="51" item="4294967295"/>
        </tpls>
      </m>
      <n v="115067945758.0417" in="0" bc="00B4F0FF" fc="00008000">
        <tpls c="5">
          <tpl fld="1" item="16"/>
          <tpl hier="33" item="4"/>
          <tpl fld="2" item="24"/>
          <tpl hier="40" item="16"/>
          <tpl hier="51" item="4294967295"/>
        </tpls>
      </n>
      <n v="1487119029.3199999" in="0" bc="00B4F0FF" fc="00008000">
        <tpls c="5">
          <tpl fld="1" item="2"/>
          <tpl hier="33" item="4"/>
          <tpl fld="2" item="13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10"/>
          <tpl hier="40" item="16"/>
          <tpl hier="51" item="4294967295"/>
        </tpls>
      </n>
      <n v="9179767110.8709049" in="0" bc="00B4F0FF" fc="00008000">
        <tpls c="5">
          <tpl fld="1" item="37"/>
          <tpl hier="33" item="4"/>
          <tpl fld="2" item="7"/>
          <tpl hier="40" item="16"/>
          <tpl hier="51" item="4294967295"/>
        </tpls>
      </n>
      <m in="0" fc="00404040">
        <tpls c="5">
          <tpl fld="9" item="5"/>
          <tpl hier="33" item="4"/>
          <tpl fld="2" item="28"/>
          <tpl hier="40" item="16"/>
          <tpl hier="51" item="4294967295"/>
        </tpls>
      </m>
      <m in="0" bc="00B4F0FF" fc="00404040">
        <tpls c="5">
          <tpl fld="1" item="34"/>
          <tpl hier="33" item="4"/>
          <tpl fld="2" item="36"/>
          <tpl hier="40" item="16"/>
          <tpl hier="51" item="4294967295"/>
        </tpls>
      </m>
      <n v="17606175544.185001" in="0" bc="00B4F0FF" fc="00008000">
        <tpls c="5">
          <tpl fld="1" item="29"/>
          <tpl hier="33" item="4"/>
          <tpl fld="2" item="37"/>
          <tpl hier="40" item="16"/>
          <tpl hier="51" item="4294967295"/>
        </tpls>
      </n>
      <m in="0" fc="00404040">
        <tpls c="5">
          <tpl fld="20" item="11"/>
          <tpl hier="33" item="4"/>
          <tpl fld="2" item="28"/>
          <tpl hier="40" item="16"/>
          <tpl hier="51" item="4294967295"/>
        </tpls>
      </m>
      <n v="2513503800" in="0" bc="00B4F0FF" fc="00008000">
        <tpls c="5">
          <tpl fld="1" item="39"/>
          <tpl hier="33" item="4"/>
          <tpl fld="2" item="20"/>
          <tpl hier="40" item="16"/>
          <tpl hier="51" item="4294967295"/>
        </tpls>
      </n>
      <m in="0" bc="00B4F0FF" fc="00404040">
        <tpls c="5">
          <tpl fld="1" item="46"/>
          <tpl hier="33" item="4"/>
          <tpl fld="2" item="2"/>
          <tpl hier="40" item="16"/>
          <tpl hier="51" item="4294967295"/>
        </tpls>
      </m>
      <m in="0" bc="00B4F0FF" fc="00404040">
        <tpls c="5">
          <tpl fld="1" item="20"/>
          <tpl hier="33" item="4"/>
          <tpl fld="2" item="32"/>
          <tpl hier="40" item="16"/>
          <tpl hier="51" item="4294967295"/>
        </tpls>
      </m>
      <m in="0" bc="00B4F0FF" fc="00404040">
        <tpls c="5">
          <tpl fld="1" item="41"/>
          <tpl hier="33" item="4"/>
          <tpl fld="2" item="15"/>
          <tpl hier="40" item="16"/>
          <tpl hier="51" item="4294967295"/>
        </tpls>
      </m>
      <n v="277152900" in="0" bc="00B4F0FF" fc="00008000">
        <tpls c="5">
          <tpl fld="1" item="30"/>
          <tpl hier="33" item="4"/>
          <tpl fld="2" item="11"/>
          <tpl hier="40" item="16"/>
          <tpl hier="51" item="4294967295"/>
        </tpls>
      </n>
      <n v="63947200" in="0" bc="00B4F0FF" fc="00008000">
        <tpls c="5">
          <tpl fld="1" item="31"/>
          <tpl hier="33" item="4"/>
          <tpl fld="2" item="27"/>
          <tpl hier="40" item="16"/>
          <tpl hier="51" item="4294967295"/>
        </tpls>
      </n>
      <n v="574051354.42999995" in="0" bc="00B4F0FF" fc="00008000">
        <tpls c="5">
          <tpl fld="1" item="49"/>
          <tpl hier="33" item="4"/>
          <tpl fld="2" item="18"/>
          <tpl hier="40" item="16"/>
          <tpl hier="51" item="4294967295"/>
        </tpls>
      </n>
      <n v="118538599000" in="0" bc="00B4F0FF" fc="00008000">
        <tpls c="5">
          <tpl fld="1" item="16"/>
          <tpl hier="33" item="4"/>
          <tpl fld="2" item="25"/>
          <tpl hier="40" item="16"/>
          <tpl hier="51" item="4294967295"/>
        </tpls>
      </n>
      <n v="125609590922.50929" in="0" bc="00B4F0FF" fc="00008000">
        <tpls c="5">
          <tpl fld="1" item="17"/>
          <tpl hier="33" item="4"/>
          <tpl fld="2" item="4"/>
          <tpl hier="40" item="16"/>
          <tpl hier="51" item="4294967295"/>
        </tpls>
      </n>
      <n v="439503040.01000023" in="0" bc="00B4F0FF" fc="00008000">
        <tpls c="5">
          <tpl fld="1" item="30"/>
          <tpl hier="33" item="4"/>
          <tpl fld="2" item="5"/>
          <tpl hier="40" item="16"/>
          <tpl hier="51" item="4294967295"/>
        </tpls>
      </n>
      <n v="1407149700" in="0" bc="00B4F0FF" fc="00008000">
        <tpls c="5">
          <tpl fld="1" item="54"/>
          <tpl hier="33" item="4"/>
          <tpl fld="2" item="17"/>
          <tpl hier="40" item="16"/>
          <tpl hier="51" item="4294967295"/>
        </tpls>
      </n>
      <n v="487024272715.59998" in="0" bc="00B4F0FF" fc="00008000">
        <tpls c="5">
          <tpl fld="1" item="3"/>
          <tpl hier="33" item="4"/>
          <tpl fld="2" item="0"/>
          <tpl hier="40" item="16"/>
          <tpl hier="51" item="4294967295"/>
        </tpls>
      </n>
      <n v="260469400" in="0" bc="00B4F0FF" fc="00008000">
        <tpls c="5">
          <tpl fld="1" item="6"/>
          <tpl hier="33" item="4"/>
          <tpl fld="2" item="35"/>
          <tpl hier="40" item="16"/>
          <tpl hier="51" item="4294967295"/>
        </tpls>
      </n>
      <n v="668154500" in="0" bc="00B4F0FF" fc="00008000">
        <tpls c="5">
          <tpl fld="1" item="39"/>
          <tpl hier="33" item="4"/>
          <tpl fld="2" item="35"/>
          <tpl hier="40" item="16"/>
          <tpl hier="51" item="4294967295"/>
        </tpls>
      </n>
      <m in="0" fc="00404040">
        <tpls c="5">
          <tpl fld="20" item="10"/>
          <tpl hier="33" item="4"/>
          <tpl fld="2" item="17"/>
          <tpl hier="40" item="16"/>
          <tpl hier="51" item="4294967295"/>
        </tpls>
      </m>
      <n v="4.5640655545211538E-3" in="1" bc="00B4F0FF" fc="00008000">
        <tpls c="5">
          <tpl fld="1" item="24"/>
          <tpl hier="33" item="4"/>
          <tpl fld="2" item="22"/>
          <tpl hier="40" item="16"/>
          <tpl hier="51" item="4294967295"/>
        </tpls>
      </n>
      <n v="2235199245.9100003" in="0" bc="00B4F0FF" fc="00008000">
        <tpls c="5">
          <tpl fld="1" item="13"/>
          <tpl hier="33" item="4"/>
          <tpl fld="2" item="31"/>
          <tpl hier="40" item="16"/>
          <tpl hier="51" item="4294967295"/>
        </tpls>
      </n>
      <n v="587272911.73000002" in="0" bc="00B4F0FF" fc="00008000">
        <tpls c="5">
          <tpl fld="1" item="54"/>
          <tpl hier="33" item="4"/>
          <tpl fld="2" item="6"/>
          <tpl hier="40" item="16"/>
          <tpl hier="51" item="4294967295"/>
        </tpls>
      </n>
      <n v="725306100" in="0" bc="00B4F0FF" fc="00008000">
        <tpls c="5">
          <tpl fld="1" item="25"/>
          <tpl hier="33" item="4"/>
          <tpl fld="2" item="29"/>
          <tpl hier="40" item="16"/>
          <tpl hier="51" item="4294967295"/>
        </tpls>
      </n>
      <n v="1554307800" in="0" bc="00B4F0FF" fc="00008000">
        <tpls c="5">
          <tpl fld="1" item="2"/>
          <tpl hier="33" item="4"/>
          <tpl fld="2" item="30"/>
          <tpl hier="40" item="16"/>
          <tpl hier="51" item="4294967295"/>
        </tpls>
      </n>
      <n v="252219347.51207769" in="0" bc="00B4F0FF" fc="00008000">
        <tpls c="5">
          <tpl fld="1" item="11"/>
          <tpl hier="33" item="4"/>
          <tpl fld="2" item="36"/>
          <tpl hier="40" item="16"/>
          <tpl hier="51" item="4294967295"/>
        </tpls>
      </n>
      <n v="1254041250" in="0" bc="00B4F0FF" fc="00008000">
        <tpls c="5">
          <tpl fld="1" item="36"/>
          <tpl hier="33" item="4"/>
          <tpl fld="2" item="13"/>
          <tpl hier="40" item="16"/>
          <tpl hier="51" item="4294967295"/>
        </tpls>
      </n>
      <n v="331052900" in="0" bc="00B4F0FF" fc="00008000">
        <tpls c="5">
          <tpl fld="1" item="19"/>
          <tpl hier="33" item="4"/>
          <tpl fld="2" item="18"/>
          <tpl hier="40" item="16"/>
          <tpl hier="51" item="4294967295"/>
        </tpls>
      </n>
      <n v="88057347707.771957" in="0" bc="00B4F0FF" fc="00008000">
        <tpls c="5">
          <tpl fld="1" item="33"/>
          <tpl hier="33" item="4"/>
          <tpl fld="2" item="17"/>
          <tpl hier="40" item="16"/>
          <tpl hier="51" item="4294967295"/>
        </tpls>
      </n>
      <n v="0.13709208476030987" in="2" bc="00B4F0FF" fc="00008000">
        <tpls c="5">
          <tpl fld="1" item="9"/>
          <tpl hier="33" item="4"/>
          <tpl fld="2" item="29"/>
          <tpl hier="40" item="16"/>
          <tpl hier="51" item="4294967295"/>
        </tpls>
      </n>
      <n v="0.57105625544439476" bc="00B4F0FF" fc="00008000">
        <tpls c="5">
          <tpl fld="1" item="48"/>
          <tpl hier="33" item="4"/>
          <tpl fld="2" item="0"/>
          <tpl hier="40" item="16"/>
          <tpl hier="51" item="4294967295"/>
        </tpls>
      </n>
      <n v="177271665.40000001" in="0" bc="00B4F0FF" fc="00008000">
        <tpls c="5">
          <tpl fld="1" item="32"/>
          <tpl hier="33" item="4"/>
          <tpl fld="2" item="22"/>
          <tpl hier="40" item="16"/>
          <tpl hier="51" item="4294967295"/>
        </tpls>
      </n>
      <n v="1460537952.1800001" in="0" bc="00B4F0FF" fc="00008000">
        <tpls c="5">
          <tpl fld="1" item="39"/>
          <tpl hier="33" item="4"/>
          <tpl fld="2" item="34"/>
          <tpl hier="40" item="16"/>
          <tpl hier="51" item="4294967295"/>
        </tpls>
      </n>
      <n v="-29852200" in="0" bc="00B4F0FF" fc="00000080">
        <tpls c="5">
          <tpl fld="1" item="19"/>
          <tpl hier="33" item="4"/>
          <tpl fld="2" item="25"/>
          <tpl hier="40" item="16"/>
          <tpl hier="51" item="4294967295"/>
        </tpls>
      </n>
      <n v="0" in="0" fc="00404040">
        <tpls c="5">
          <tpl fld="9" item="14"/>
          <tpl hier="33" item="4"/>
          <tpl fld="2" item="31"/>
          <tpl hier="40" item="16"/>
          <tpl hier="51" item="4294967295"/>
        </tpls>
      </n>
      <n v="1992735500" in="0" bc="00B4F0FF" fc="00008000">
        <tpls c="5">
          <tpl fld="1" item="39"/>
          <tpl hier="33" item="4"/>
          <tpl fld="2" item="10"/>
          <tpl hier="40" item="16"/>
          <tpl hier="51" item="4294967295"/>
        </tpls>
      </n>
      <n v="9.6322517806698097E-3" in="1" bc="00B4F0FF" fc="00008000">
        <tpls c="5">
          <tpl fld="1" item="24"/>
          <tpl hier="33" item="4"/>
          <tpl fld="2" item="25"/>
          <tpl hier="40" item="16"/>
          <tpl hier="51" item="4294967295"/>
        </tpls>
      </n>
      <m in="0" bc="00B4F0FF" fc="00404040">
        <tpls c="5">
          <tpl fld="1" item="20"/>
          <tpl hier="33" item="4"/>
          <tpl fld="2" item="25"/>
          <tpl hier="40" item="16"/>
          <tpl hier="51" item="4294967295"/>
        </tpls>
      </m>
      <m in="0" bc="00B4F0FF" fc="00404040">
        <tpls c="5">
          <tpl fld="1" item="41"/>
          <tpl hier="33" item="4"/>
          <tpl fld="2" item="10"/>
          <tpl hier="40" item="16"/>
          <tpl hier="51" item="4294967295"/>
        </tpls>
      </m>
      <n v="182085906168.24899" in="0" bc="00B4F0FF" fc="00008000">
        <tpls c="5">
          <tpl fld="1" item="4"/>
          <tpl hier="33" item="4"/>
          <tpl fld="2" item="31"/>
          <tpl hier="40" item="16"/>
          <tpl hier="51" item="4294967295"/>
        </tpls>
      </n>
      <n v="971369563.39999998" in="0" bc="00B4F0FF" fc="00008000">
        <tpls c="5">
          <tpl fld="1" item="6"/>
          <tpl hier="33" item="4"/>
          <tpl fld="2" item="31"/>
          <tpl hier="40" item="16"/>
          <tpl hier="51" item="4294967295"/>
        </tpls>
      </n>
      <m in="0" fc="00404040">
        <tpls c="5">
          <tpl fld="9" item="10"/>
          <tpl hier="33" item="4"/>
          <tpl fld="2" item="37"/>
          <tpl hier="40" item="16"/>
          <tpl hier="51" item="4294967295"/>
        </tpls>
      </m>
      <n v="0.16120980180281402" in="2" bc="00B4F0FF" fc="00008000">
        <tpls c="5">
          <tpl fld="1" item="15"/>
          <tpl hier="33" item="4"/>
          <tpl fld="2" item="18"/>
          <tpl hier="40" item="16"/>
          <tpl hier="51" item="4294967295"/>
        </tpls>
      </n>
      <n v="1775157390" in="0" bc="00B4F0FF" fc="00008000">
        <tpls c="5">
          <tpl fld="1" item="2"/>
          <tpl hier="33" item="4"/>
          <tpl fld="2" item="20"/>
          <tpl hier="40" item="16"/>
          <tpl hier="51" item="4294967295"/>
        </tpls>
      </n>
      <n v="20177773785.949997" in="0" bc="00B4F0FF" fc="00008000">
        <tpls c="5">
          <tpl fld="1" item="29"/>
          <tpl hier="33" item="4"/>
          <tpl fld="2" item="13"/>
          <tpl hier="40" item="16"/>
          <tpl hier="51" item="4294967295"/>
        </tpls>
      </n>
      <n v="1.0235518877669983E-2" in="1" bc="00B4F0FF" fc="00008000">
        <tpls c="5">
          <tpl fld="1" item="24"/>
          <tpl hier="33" item="4"/>
          <tpl fld="2" item="30"/>
          <tpl hier="40" item="16"/>
          <tpl hier="51" item="4294967295"/>
        </tpls>
      </n>
      <n v="1587011931.6800001" bc="00B4F0FF" fc="00008000">
        <tpls c="5">
          <tpl fld="1" item="38"/>
          <tpl hier="33" item="4"/>
          <tpl fld="2" item="33"/>
          <tpl hier="40" item="16"/>
          <tpl hier="51" item="4294967295"/>
        </tpls>
      </n>
      <n v="0.52532857477023009" in="0" bc="00B4F0FF" fc="00008000">
        <tpls c="5">
          <tpl fld="1" item="7"/>
          <tpl hier="33" item="4"/>
          <tpl fld="2" item="18"/>
          <tpl hier="40" item="16"/>
          <tpl hier="51" item="4294967295"/>
        </tpls>
      </n>
      <n v="208398195432.34601" in="0" bc="00B4F0FF" fc="00008000">
        <tpls c="5">
          <tpl fld="1" item="3"/>
          <tpl hier="33" item="4"/>
          <tpl fld="2" item="12"/>
          <tpl hier="40" item="16"/>
          <tpl hier="51" item="4294967295"/>
        </tpls>
      </n>
      <n v="0.46018257267229717" in="0" bc="00B4F0FF" fc="00008000">
        <tpls c="5">
          <tpl fld="1" item="7"/>
          <tpl hier="33" item="4"/>
          <tpl fld="2" item="30"/>
          <tpl hier="40" item="16"/>
          <tpl hier="51" item="4294967295"/>
        </tpls>
      </n>
      <n v="0.11446722793408527" in="1" bc="00B4F0FF" fc="00008000">
        <tpls c="5">
          <tpl fld="1" item="21"/>
          <tpl hier="33" item="4"/>
          <tpl fld="2" item="9"/>
          <tpl hier="40" item="16"/>
          <tpl hier="51" item="4294967295"/>
        </tpls>
      </n>
      <n v="1688841330.26" in="0" bc="00B4F0FF" fc="00008000">
        <tpls c="5">
          <tpl fld="1" item="28"/>
          <tpl hier="33" item="4"/>
          <tpl fld="2" item="21"/>
          <tpl hier="40" item="16"/>
          <tpl hier="51" item="4294967295"/>
        </tpls>
      </n>
      <m in="0" bc="00B4F0FF" fc="00404040">
        <tpls c="5">
          <tpl fld="1" item="28"/>
          <tpl hier="33" item="4"/>
          <tpl fld="2" item="24"/>
          <tpl hier="40" item="16"/>
          <tpl hier="51" item="4294967295"/>
        </tpls>
      </m>
      <n v="20499949316.546001" in="0" bc="00B4F0FF" fc="00008000">
        <tpls c="5">
          <tpl fld="1" item="20"/>
          <tpl hier="33" item="4"/>
          <tpl fld="2" item="5"/>
          <tpl hier="40" item="16"/>
          <tpl hier="51" item="4294967295"/>
        </tpls>
      </n>
      <n v="1852412100" bc="00B4F0FF" fc="00008000">
        <tpls c="5">
          <tpl fld="1" item="38"/>
          <tpl hier="33" item="4"/>
          <tpl fld="2" item="27"/>
          <tpl hier="40" item="16"/>
          <tpl hier="51" item="4294967295"/>
        </tpls>
      </n>
      <n v="2056595949.0599995" in="0" bc="00B4F0FF" fc="00008000">
        <tpls c="5">
          <tpl fld="1" item="54"/>
          <tpl hier="33" item="4"/>
          <tpl fld="2" item="13"/>
          <tpl hier="40" item="16"/>
          <tpl hier="51" item="4294967295"/>
        </tpls>
      </n>
      <n v="556097000" in="0" bc="00B4F0FF" fc="00008000">
        <tpls c="5">
          <tpl fld="1" item="23"/>
          <tpl hier="33" item="4"/>
          <tpl fld="2" item="35"/>
          <tpl hier="40" item="16"/>
          <tpl hier="51" item="4294967295"/>
        </tpls>
      </n>
      <n v="703587700" in="0" bc="00B4F0FF" fc="00008000">
        <tpls c="5">
          <tpl fld="1" item="18"/>
          <tpl hier="33" item="4"/>
          <tpl fld="2" item="25"/>
          <tpl hier="40" item="16"/>
          <tpl hier="51" item="4294967295"/>
        </tpls>
      </n>
      <n v="1247811800" in="0" bc="00B4F0FF" fc="00008000">
        <tpls c="5">
          <tpl fld="1" item="2"/>
          <tpl hier="33" item="4"/>
          <tpl fld="2" item="11"/>
          <tpl hier="40" item="16"/>
          <tpl hier="51" item="4294967295"/>
        </tpls>
      </n>
      <n v="6.8709651341198552E-2" in="1" bc="00B4F0FF" fc="00008000">
        <tpls c="5">
          <tpl fld="1" item="21"/>
          <tpl hier="33" item="4"/>
          <tpl fld="2" item="17"/>
          <tpl hier="40" item="16"/>
          <tpl hier="51" item="4294967295"/>
        </tpls>
      </n>
      <n v="3.9112434621557425E-3" in="1" bc="00B4F0FF" fc="00008000">
        <tpls c="5">
          <tpl fld="1" item="24"/>
          <tpl hier="33" item="4"/>
          <tpl fld="2" item="31"/>
          <tpl hier="40" item="16"/>
          <tpl hier="51" item="4294967295"/>
        </tpls>
      </n>
      <n v="977035900" in="0" bc="00B4F0FF" fc="00008000">
        <tpls c="5">
          <tpl fld="1" item="6"/>
          <tpl hier="33" item="4"/>
          <tpl fld="2" item="20"/>
          <tpl hier="40" item="16"/>
          <tpl hier="51" item="4294967295"/>
        </tpls>
      </n>
      <n v="133772639876.12045" in="0" bc="00B4F0FF" fc="00008000">
        <tpls c="5">
          <tpl fld="1" item="34"/>
          <tpl hier="33" item="4"/>
          <tpl fld="2" item="38"/>
          <tpl hier="40" item="16"/>
          <tpl hier="51" item="4294967295"/>
        </tpls>
      </n>
      <n v="0.1432853502678329" in="2" bc="00B4F0FF" fc="00008000">
        <tpls c="5">
          <tpl fld="1" item="8"/>
          <tpl hier="33" item="4"/>
          <tpl fld="2" item="31"/>
          <tpl hier="40" item="16"/>
          <tpl hier="51" item="4294967295"/>
        </tpls>
      </n>
      <n v="0.47955561876210751" in="0" bc="00B4F0FF" fc="00008000">
        <tpls c="5">
          <tpl fld="1" item="7"/>
          <tpl hier="33" item="4"/>
          <tpl fld="2" item="9"/>
          <tpl hier="40" item="16"/>
          <tpl hier="51" item="4294967295"/>
        </tpls>
      </n>
      <n v="345998833300" in="0" bc="00B4F0FF" fc="00008000">
        <tpls c="5">
          <tpl fld="1" item="3"/>
          <tpl hier="33" item="4"/>
          <tpl fld="2" item="10"/>
          <tpl hier="40" item="16"/>
          <tpl hier="51" item="4294967295"/>
        </tpls>
      </n>
      <n v="108952948300" in="0" bc="00B4F0FF" fc="00008000">
        <tpls c="5">
          <tpl fld="1" item="5"/>
          <tpl hier="33" item="4"/>
          <tpl fld="2" item="10"/>
          <tpl hier="40" item="16"/>
          <tpl hier="51" item="4294967295"/>
        </tpls>
      </n>
      <n v="460686400" in="0" bc="00B4F0FF" fc="00008000">
        <tpls c="5">
          <tpl fld="1" item="6"/>
          <tpl hier="33" item="4"/>
          <tpl fld="2" item="16"/>
          <tpl hier="40" item="16"/>
          <tpl hier="51" item="4294967295"/>
        </tpls>
      </n>
      <n v="1706160715.4200001" in="0" bc="00B4F0FF" fc="00008000">
        <tpls c="5">
          <tpl fld="1" item="18"/>
          <tpl hier="33" item="4"/>
          <tpl fld="2" item="4"/>
          <tpl hier="40" item="16"/>
          <tpl hier="51" item="4294967295"/>
        </tpls>
      </n>
      <n v="446334323.29000002" in="0" bc="00B4F0FF" fc="00008000">
        <tpls c="5">
          <tpl fld="1" item="18"/>
          <tpl hier="33" item="4"/>
          <tpl fld="2" item="22"/>
          <tpl hier="40" item="16"/>
          <tpl hier="51" item="4294967295"/>
        </tpls>
      </n>
      <n v="116772900" in="0" bc="00B4F0FF" fc="00008000">
        <tpls c="5">
          <tpl fld="1" item="30"/>
          <tpl hier="33" item="4"/>
          <tpl fld="2" item="9"/>
          <tpl hier="40" item="16"/>
          <tpl hier="51" item="4294967295"/>
        </tpls>
      </n>
      <n v="13550501368.142754" in="0" bc="00B4F0FF" fc="00008000">
        <tpls c="5">
          <tpl fld="1" item="51"/>
          <tpl hier="33" item="4"/>
          <tpl fld="2" item="33"/>
          <tpl hier="40" item="16"/>
          <tpl hier="51" item="4294967295"/>
        </tpls>
      </n>
      <n v="5016346089.57584" in="0" bc="00B4F0FF" fc="00008000">
        <tpls c="5">
          <tpl fld="1" item="37"/>
          <tpl hier="33" item="4"/>
          <tpl fld="2" item="21"/>
          <tpl hier="40" item="16"/>
          <tpl hier="51" item="4294967295"/>
        </tpls>
      </n>
      <n v="207102955544.384" in="0" bc="00B4F0FF" fc="00008000">
        <tpls c="5">
          <tpl fld="1" item="3"/>
          <tpl hier="33" item="4"/>
          <tpl fld="2" item="36"/>
          <tpl hier="40" item="16"/>
          <tpl hier="51" item="4294967295"/>
        </tpls>
      </n>
      <n v="778851870.26999998" in="0" bc="00B4F0FF" fc="00008000">
        <tpls c="5">
          <tpl fld="1" item="39"/>
          <tpl hier="33" item="4"/>
          <tpl fld="2" item="6"/>
          <tpl hier="40" item="16"/>
          <tpl hier="51" item="4294967295"/>
        </tpls>
      </n>
      <n v="1316691127.6800001" in="0" bc="00B4F0FF" fc="00008000">
        <tpls c="5">
          <tpl fld="1" item="6"/>
          <tpl hier="33" item="4"/>
          <tpl fld="2" item="4"/>
          <tpl hier="40" item="16"/>
          <tpl hier="51" item="4294967295"/>
        </tpls>
      </n>
      <n v="217764800" in="0" bc="00B4F0FF" fc="00008000">
        <tpls c="5">
          <tpl fld="1" item="30"/>
          <tpl hier="33" item="4"/>
          <tpl fld="2" item="17"/>
          <tpl hier="40" item="16"/>
          <tpl hier="51" item="4294967295"/>
        </tpls>
      </n>
      <n v="581903200" in="0" bc="00B4F0FF" fc="00008000">
        <tpls c="5">
          <tpl fld="1" item="46"/>
          <tpl hier="33" item="4"/>
          <tpl fld="2" item="30"/>
          <tpl hier="40" item="16"/>
          <tpl hier="51" item="4294967295"/>
        </tpls>
      </n>
      <n v="946957900" in="0" bc="00B4F0FF" fc="00008000">
        <tpls c="5">
          <tpl fld="1" item="2"/>
          <tpl hier="33" item="4"/>
          <tpl fld="2" item="17"/>
          <tpl hier="40" item="16"/>
          <tpl hier="51" item="4294967295"/>
        </tpls>
      </n>
      <m in="0" fc="00404040">
        <tpls c="5">
          <tpl fld="9" item="5"/>
          <tpl hier="33" item="4"/>
          <tpl fld="2" item="8"/>
          <tpl hier="40" item="16"/>
          <tpl hier="51" item="4294967295"/>
        </tpls>
      </m>
      <n v="3022851843.0999999" in="0" bc="00B4F0FF" fc="00008000">
        <tpls c="5">
          <tpl fld="1" item="39"/>
          <tpl hier="33" item="4"/>
          <tpl fld="2" item="4"/>
          <tpl hier="40" item="16"/>
          <tpl hier="51" item="4294967295"/>
        </tpls>
      </n>
      <n v="534247639728.91998" in="0" bc="00B4F0FF" fc="00008000">
        <tpls c="5">
          <tpl fld="1" item="3"/>
          <tpl hier="33" item="4"/>
          <tpl fld="2" item="33"/>
          <tpl hier="40" item="16"/>
          <tpl hier="51" item="4294967295"/>
        </tpls>
      </n>
      <m in="0" bc="00B4F0FF" fc="00404040">
        <tpls c="5">
          <tpl fld="1" item="29"/>
          <tpl hier="33" item="4"/>
          <tpl fld="2" item="25"/>
          <tpl hier="40" item="16"/>
          <tpl hier="51" item="4294967295"/>
        </tpls>
      </m>
      <n v="1475116249.9100001" in="0" bc="00B4F0FF" fc="00008000">
        <tpls c="5">
          <tpl fld="1" item="13"/>
          <tpl hier="33" item="4"/>
          <tpl fld="2" item="8"/>
          <tpl hier="40" item="16"/>
          <tpl hier="51" item="4294967295"/>
        </tpls>
      </n>
      <n v="44116152902.744995" in="0" bc="00B4F0FF" fc="00008000">
        <tpls c="5">
          <tpl fld="1" item="43"/>
          <tpl hier="33" item="4"/>
          <tpl fld="2" item="15"/>
          <tpl hier="40" item="16"/>
          <tpl hier="51" item="4294967295"/>
        </tpls>
      </n>
      <m in="0" bc="00B4F0FF" fc="00404040">
        <tpls c="5">
          <tpl fld="1" item="51"/>
          <tpl hier="33" item="4"/>
          <tpl fld="2" item="1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18"/>
          <tpl hier="40" item="16"/>
          <tpl hier="51" item="4294967295"/>
        </tpls>
      </m>
      <n v="0" in="0" fc="00404040">
        <tpls c="5">
          <tpl fld="9" item="14"/>
          <tpl hier="33" item="4"/>
          <tpl fld="2" item="4"/>
          <tpl hier="40" item="16"/>
          <tpl hier="51" item="4294967295"/>
        </tpls>
      </n>
      <n v="4901704095.000001" in="0" bc="00B4F0FF" fc="00008000">
        <tpls c="5">
          <tpl fld="1" item="12"/>
          <tpl hier="33" item="4"/>
          <tpl fld="2" item="31"/>
          <tpl hier="40" item="16"/>
          <tpl hier="51" item="4294967295"/>
        </tpls>
      </n>
      <m in="0" bc="00B4F0FF" fc="00404040">
        <tpls c="5">
          <tpl fld="1" item="29"/>
          <tpl hier="33" item="4"/>
          <tpl fld="2" item="36"/>
          <tpl hier="40" item="16"/>
          <tpl hier="51" item="4294967295"/>
        </tpls>
      </m>
      <n v="1127933384.6100001" in="0" bc="00B4F0FF" fc="00008000">
        <tpls c="5">
          <tpl fld="1" item="28"/>
          <tpl hier="33" item="4"/>
          <tpl fld="2" item="26"/>
          <tpl hier="40" item="16"/>
          <tpl hier="51" item="4294967295"/>
        </tpls>
      </n>
      <n v="186257545205.10098" in="0" bc="00B4F0FF" fc="00008000">
        <tpls c="5">
          <tpl fld="1" item="4"/>
          <tpl hier="33" item="4"/>
          <tpl fld="2" item="22"/>
          <tpl hier="40" item="16"/>
          <tpl hier="51" item="4294967295"/>
        </tpls>
      </n>
      <n v="270969057.84000003" in="0" bc="00B4F0FF" fc="00008000">
        <tpls c="5">
          <tpl fld="1" item="31"/>
          <tpl hier="33" item="4"/>
          <tpl fld="2" item="31"/>
          <tpl hier="40" item="16"/>
          <tpl hier="51" item="4294967295"/>
        </tpls>
      </n>
      <m in="0" fc="00404040">
        <tpls c="5">
          <tpl fld="9" item="14"/>
          <tpl hier="33" item="4"/>
          <tpl fld="2" item="29"/>
          <tpl hier="40" item="16"/>
          <tpl hier="51" item="4294967295"/>
        </tpls>
      </m>
      <n v="195221691.86325788" in="0" bc="00B4F0FF" fc="00008000">
        <tpls c="5">
          <tpl fld="1" item="30"/>
          <tpl hier="33" item="4"/>
          <tpl fld="2" item="12"/>
          <tpl hier="40" item="16"/>
          <tpl hier="51" item="4294967295"/>
        </tpls>
      </n>
      <m in="0" bc="00B4F0FF" fc="00404040">
        <tpls c="5">
          <tpl fld="1" item="34"/>
          <tpl hier="33" item="4"/>
          <tpl fld="2" item="12"/>
          <tpl hier="40" item="16"/>
          <tpl hier="51" item="4294967295"/>
        </tpls>
      </m>
      <n v="192719800" in="0" bc="00B4F0FF" fc="00008000">
        <tpls c="5">
          <tpl fld="1" item="32"/>
          <tpl hier="33" item="4"/>
          <tpl fld="2" item="37"/>
          <tpl hier="40" item="16"/>
          <tpl hier="51" item="4294967295"/>
        </tpls>
      </n>
      <n v="460237400.59999996" in="0" bc="00B4F0FF" fc="00008000">
        <tpls c="5">
          <tpl fld="1" item="11"/>
          <tpl hier="33" item="4"/>
          <tpl fld="2" item="34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0"/>
          <tpl hier="40" item="16"/>
          <tpl hier="51" item="4294967295"/>
        </tpls>
      </m>
      <n v="433503255" in="0" bc="00B4F0FF" fc="00008000">
        <tpls c="5">
          <tpl fld="1" item="49"/>
          <tpl hier="33" item="4"/>
          <tpl fld="2" item="23"/>
          <tpl hier="40" item="16"/>
          <tpl hier="51" item="4294967295"/>
        </tpls>
      </n>
      <m in="0" fc="00404040">
        <tpls c="5">
          <tpl fld="9" item="9"/>
          <tpl hier="33" item="4"/>
          <tpl fld="2" item="34"/>
          <tpl hier="40" item="16"/>
          <tpl hier="51" item="4294967295"/>
        </tpls>
      </m>
      <n v="538264919.62" in="0" bc="00B4F0FF" fc="00008000">
        <tpls c="5">
          <tpl fld="1" item="54"/>
          <tpl hier="33" item="4"/>
          <tpl fld="2" item="14"/>
          <tpl hier="40" item="16"/>
          <tpl hier="51" item="4294967295"/>
        </tpls>
      </n>
      <n v="1753705823.51" in="0" bc="00B4F0FF" fc="00008000">
        <tpls c="5">
          <tpl fld="1" item="18"/>
          <tpl hier="33" item="4"/>
          <tpl fld="2" item="7"/>
          <tpl hier="40" item="16"/>
          <tpl hier="51" item="4294967295"/>
        </tpls>
      </n>
      <n v="337108723" in="0" bc="00B4F0FF" fc="00008000">
        <tpls c="5">
          <tpl fld="1" item="46"/>
          <tpl hier="33" item="4"/>
          <tpl fld="2" item="12"/>
          <tpl hier="40" item="16"/>
          <tpl hier="51" item="4294967295"/>
        </tpls>
      </n>
      <n v="0.13474904673032084" in="2" bc="00B4F0FF" fc="00008000">
        <tpls c="5">
          <tpl fld="1" item="9"/>
          <tpl hier="33" item="4"/>
          <tpl fld="2" item="37"/>
          <tpl hier="40" item="16"/>
          <tpl hier="51" item="4294967295"/>
        </tpls>
      </n>
      <n v="2870999301.5749998" in="0" fc="00008000">
        <tpls c="5">
          <tpl fld="9" item="5"/>
          <tpl hier="33" item="4"/>
          <tpl fld="2" item="4"/>
          <tpl hier="40" item="16"/>
          <tpl hier="51" item="4294967295"/>
        </tpls>
      </n>
      <n v="22435723562.709999" in="0" bc="00B4F0FF" fc="00008000">
        <tpls c="5">
          <tpl fld="1" item="20"/>
          <tpl hier="33" item="4"/>
          <tpl fld="2" item="6"/>
          <tpl hier="40" item="16"/>
          <tpl hier="51" item="4294967295"/>
        </tpls>
      </n>
      <n v="312093700" in="0" bc="00B4F0FF" fc="00008000">
        <tpls c="5">
          <tpl fld="1" item="32"/>
          <tpl hier="33" item="4"/>
          <tpl fld="2" item="11"/>
          <tpl hier="40" item="16"/>
          <tpl hier="51" item="4294967295"/>
        </tpls>
      </n>
      <n v="138514300" in="0" bc="00B4F0FF" fc="00008000">
        <tpls c="5">
          <tpl fld="1" item="19"/>
          <tpl hier="33" item="4"/>
          <tpl fld="2" item="35"/>
          <tpl hier="40" item="16"/>
          <tpl hier="51" item="4294967295"/>
        </tpls>
      </n>
      <n v="144401545673.88916" in="0" bc="00B4F0FF" fc="00008000">
        <tpls c="5">
          <tpl fld="1" item="17"/>
          <tpl hier="33" item="4"/>
          <tpl fld="2" item="34"/>
          <tpl hier="40" item="16"/>
          <tpl hier="51" item="4294967295"/>
        </tpls>
      </n>
      <n v="10720511710.039999" in="0" bc="00B4F0FF" fc="00008000">
        <tpls c="5">
          <tpl fld="1" item="40"/>
          <tpl hier="33" item="4"/>
          <tpl fld="2" item="33"/>
          <tpl hier="40" item="16"/>
          <tpl hier="51" item="4294967295"/>
        </tpls>
      </n>
      <n v="269956731.130247" in="0" bc="00B4F0FF" fc="00008000">
        <tpls c="5">
          <tpl fld="1" item="25"/>
          <tpl hier="33" item="4"/>
          <tpl fld="2" item="32"/>
          <tpl hier="40" item="16"/>
          <tpl hier="51" item="4294967295"/>
        </tpls>
      </n>
      <n v="19821561411.927002" in="0" bc="00B4F0FF" fc="00008000">
        <tpls c="5">
          <tpl fld="1" item="20"/>
          <tpl hier="33" item="4"/>
          <tpl fld="2" item="14"/>
          <tpl hier="40" item="16"/>
          <tpl hier="51" item="4294967295"/>
        </tpls>
      </n>
      <n v="1099969300" in="0" bc="00B4F0FF" fc="00008000">
        <tpls c="5">
          <tpl fld="1" item="18"/>
          <tpl hier="33" item="4"/>
          <tpl fld="2" item="11"/>
          <tpl hier="40" item="16"/>
          <tpl hier="51" item="4294967295"/>
        </tpls>
      </n>
      <n v="6127690400" in="0" bc="00B4F0FF" fc="00008000">
        <tpls c="5">
          <tpl fld="1" item="12"/>
          <tpl hier="33" item="4"/>
          <tpl fld="2" item="21"/>
          <tpl hier="40" item="16"/>
          <tpl hier="51" item="4294967295"/>
        </tpls>
      </n>
      <m in="0" fc="00404040">
        <tpls c="5">
          <tpl fld="20" item="11"/>
          <tpl hier="33" item="4"/>
          <tpl fld="2" item="11"/>
          <tpl hier="40" item="16"/>
          <tpl hier="51" item="4294967295"/>
        </tpls>
      </m>
      <n v="302212200" in="0" bc="00B4F0FF" fc="00008000">
        <tpls c="5">
          <tpl fld="1" item="49"/>
          <tpl hier="33" item="4"/>
          <tpl fld="2" item="37"/>
          <tpl hier="40" item="16"/>
          <tpl hier="51" item="4294967295"/>
        </tpls>
      </n>
      <n v="46089880415.988495" in="0" bc="00B4F0FF" fc="00008000">
        <tpls c="5">
          <tpl fld="1" item="33"/>
          <tpl hier="33" item="4"/>
          <tpl fld="2" item="5"/>
          <tpl hier="40" item="16"/>
          <tpl hier="51" item="4294967295"/>
        </tpls>
      </n>
      <m in="0" bc="00B4F0FF" fc="00404040">
        <tpls c="5">
          <tpl fld="1" item="33"/>
          <tpl hier="33" item="4"/>
          <tpl fld="2" item="36"/>
          <tpl hier="40" item="16"/>
          <tpl hier="51" item="4294967295"/>
        </tpls>
      </m>
      <n v="220777300" in="0" bc="00B4F0FF" fc="00008000">
        <tpls c="5">
          <tpl fld="1" item="19"/>
          <tpl hier="33" item="4"/>
          <tpl fld="2" item="13"/>
          <tpl hier="40" item="16"/>
          <tpl hier="51" item="4294967295"/>
        </tpls>
      </n>
      <m in="0" fc="00404040">
        <tpls c="5">
          <tpl fld="9" item="14"/>
          <tpl hier="33" item="4"/>
          <tpl fld="2" item="23"/>
          <tpl hier="40" item="16"/>
          <tpl hier="51" item="4294967295"/>
        </tpls>
      </m>
      <n v="61254559.635708101" in="0" bc="00B4F0FF" fc="00008000">
        <tpls c="5">
          <tpl fld="1" item="19"/>
          <tpl hier="33" item="4"/>
          <tpl fld="2" item="32"/>
          <tpl hier="40" item="16"/>
          <tpl hier="51" item="4294967295"/>
        </tpls>
      </n>
      <n v="544557453.39999998" in="0" bc="00B4F0FF" fc="00008000">
        <tpls c="5">
          <tpl fld="1" item="32"/>
          <tpl hier="33" item="4"/>
          <tpl fld="2" item="31"/>
          <tpl hier="40" item="16"/>
          <tpl hier="51" item="4294967295"/>
        </tpls>
      </n>
      <n v="10407104014.125" in="0" bc="00B4F0FF" fc="00008000">
        <tpls c="5">
          <tpl fld="1" item="40"/>
          <tpl hier="33" item="4"/>
          <tpl fld="2" item="6"/>
          <tpl hier="40" item="16"/>
          <tpl hier="51" item="4294967295"/>
        </tpls>
      </n>
      <n v="2937738771.46" in="0" bc="00B4F0FF" fc="00008000">
        <tpls c="5">
          <tpl fld="1" item="39"/>
          <tpl hier="33" item="4"/>
          <tpl fld="2" item="5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7"/>
          <tpl hier="40" item="16"/>
          <tpl hier="51" item="4294967295"/>
        </tpls>
      </n>
      <m in="2" bc="00B4F0FF" fc="00404040">
        <tpls c="5">
          <tpl fld="1" item="9"/>
          <tpl hier="33" item="4"/>
          <tpl fld="2" item="32"/>
          <tpl hier="40" item="16"/>
          <tpl hier="51" item="4294967295"/>
        </tpls>
      </m>
      <m in="0" bc="00B4F0FF" fc="00404040">
        <tpls c="5">
          <tpl fld="1" item="41"/>
          <tpl hier="33" item="4"/>
          <tpl fld="2" item="30"/>
          <tpl hier="40" item="16"/>
          <tpl hier="51" item="4294967295"/>
        </tpls>
      </m>
      <n v="106672383.59999999" in="0" bc="00B4F0FF" fc="00008000">
        <tpls c="5">
          <tpl fld="1" item="30"/>
          <tpl hier="33" item="4"/>
          <tpl fld="2" item="22"/>
          <tpl hier="40" item="16"/>
          <tpl hier="51" item="4294967295"/>
        </tpls>
      </n>
      <n v="21894269789.799999" in="0" bc="00B4F0FF" fc="00008000">
        <tpls c="5">
          <tpl fld="1" item="20"/>
          <tpl hier="33" item="4"/>
          <tpl fld="2" item="13"/>
          <tpl hier="40" item="16"/>
          <tpl hier="51" item="4294967295"/>
        </tpls>
      </n>
      <m in="0" bc="00B4F0FF" fc="00404040">
        <tpls c="4">
          <tpl fld="1" item="6"/>
          <tpl fld="6" item="2"/>
          <tpl fld="22" item="5"/>
          <tpl fld="7" item="0"/>
        </tpls>
      </m>
      <n v="0.14962814373347652" in="2" bc="00B4F0FF" fc="00008000">
        <tpls c="5">
          <tpl fld="1" item="8"/>
          <tpl hier="33" item="4"/>
          <tpl fld="2" item="14"/>
          <tpl hier="40" item="16"/>
          <tpl hier="51" item="4294967295"/>
        </tpls>
      </n>
      <m in="2" bc="00B4F0FF" fc="00404040">
        <tpls c="5">
          <tpl fld="1" item="8"/>
          <tpl hier="33" item="4"/>
          <tpl fld="2" item="19"/>
          <tpl hier="40" item="16"/>
          <tpl hier="51" item="4294967295"/>
        </tpls>
      </m>
      <n v="680021900" in="0" bc="00B4F0FF" fc="00008000">
        <tpls c="5">
          <tpl fld="1" item="39"/>
          <tpl hier="33" item="4"/>
          <tpl fld="2" item="15"/>
          <tpl hier="40" item="16"/>
          <tpl hier="51" item="4294967295"/>
        </tpls>
      </n>
      <n v="1422678400" bc="00B4F0FF" fc="00008000">
        <tpls c="5">
          <tpl fld="1" item="38"/>
          <tpl hier="33" item="4"/>
          <tpl fld="2" item="35"/>
          <tpl hier="40" item="16"/>
          <tpl hier="51" item="4294967295"/>
        </tpls>
      </n>
      <n v="411737926300" in="0" bc="00B4F0FF" fc="00008000">
        <tpls c="5">
          <tpl fld="1" item="3"/>
          <tpl hier="33" item="4"/>
          <tpl fld="2" item="17"/>
          <tpl hier="40" item="16"/>
          <tpl hier="51" item="4294967295"/>
        </tpls>
      </n>
      <n v="107062480964.23" in="0" bc="00B4F0FF" fc="00008000">
        <tpls c="5">
          <tpl fld="1" item="34"/>
          <tpl hier="33" item="4"/>
          <tpl fld="2" item="31"/>
          <tpl hier="40" item="16"/>
          <tpl hier="51" item="4294967295"/>
        </tpls>
      </n>
      <n v="8670100779.9400005" in="0" bc="00B4F0FF" fc="00008000">
        <tpls c="5">
          <tpl fld="1" item="36"/>
          <tpl hier="33" item="4"/>
          <tpl fld="2" item="21"/>
          <tpl hier="40" item="16"/>
          <tpl hier="51" item="4294967295"/>
        </tpls>
      </n>
      <n v="142594979408.40912" in="0" bc="00B4F0FF" fc="00008000">
        <tpls c="5">
          <tpl fld="1" item="17"/>
          <tpl hier="33" item="4"/>
          <tpl fld="2" item="9"/>
          <tpl hier="40" item="16"/>
          <tpl hier="51" item="4294967295"/>
        </tpls>
      </n>
      <n v="59968023310.149994" in="0" bc="00B4F0FF" fc="00008000">
        <tpls c="5">
          <tpl fld="1" item="43"/>
          <tpl hier="33" item="4"/>
          <tpl fld="2" item="31"/>
          <tpl hier="40" item="16"/>
          <tpl hier="51" item="4294967295"/>
        </tpls>
      </n>
      <n v="145048094.22" in="0" bc="00B4F0FF" fc="00008000">
        <tpls c="5">
          <tpl fld="1" item="49"/>
          <tpl hier="33" item="4"/>
          <tpl fld="2" item="14"/>
          <tpl hier="40" item="16"/>
          <tpl hier="51" item="4294967295"/>
        </tpls>
      </n>
      <m in="0" fc="00404040">
        <tpls c="5">
          <tpl fld="20" item="11"/>
          <tpl hier="33" item="4"/>
          <tpl fld="2" item="5"/>
          <tpl hier="40" item="16"/>
          <tpl hier="51" item="4294967295"/>
        </tpls>
      </m>
      <m in="0" bc="00B4F0FF" fc="00404040">
        <tpls c="5">
          <tpl fld="1" item="17"/>
          <tpl hier="33" item="4"/>
          <tpl fld="2" item="19"/>
          <tpl hier="40" item="16"/>
          <tpl hier="51" item="4294967295"/>
        </tpls>
      </m>
      <m in="0" fc="00404040">
        <tpls c="5">
          <tpl fld="20" item="10"/>
          <tpl hier="33" item="4"/>
          <tpl fld="2" item="26"/>
          <tpl hier="40" item="16"/>
          <tpl hier="51" item="4294967295"/>
        </tpls>
      </m>
      <n v="0.14043779719308055" in="2" bc="00B4F0FF" fc="00008000">
        <tpls c="5">
          <tpl fld="1" item="8"/>
          <tpl hier="33" item="4"/>
          <tpl fld="2" item="0"/>
          <tpl hier="40" item="16"/>
          <tpl hier="51" item="4294967295"/>
        </tpls>
      </n>
      <n v="260318800" in="0" bc="00B4F0FF" fc="00008000">
        <tpls c="5">
          <tpl fld="1" item="6"/>
          <tpl hier="33" item="4"/>
          <tpl fld="2" item="9"/>
          <tpl hier="40" item="16"/>
          <tpl hier="51" item="4294967295"/>
        </tpls>
      </n>
      <n v="18944709926.685997" in="0" bc="00B4F0FF" fc="00008000">
        <tpls c="5">
          <tpl fld="1" item="29"/>
          <tpl hier="33" item="4"/>
          <tpl fld="2" item="5"/>
          <tpl hier="40" item="16"/>
          <tpl hier="51" item="4294967295"/>
        </tpls>
      </n>
      <m in="0" fc="00404040">
        <tpls c="5">
          <tpl fld="9" item="14"/>
          <tpl hier="33" item="4"/>
          <tpl fld="2" item="38"/>
          <tpl hier="40" item="16"/>
          <tpl hier="51" item="4294967295"/>
        </tpls>
      </m>
      <m in="0" fc="00404040">
        <tpls c="5">
          <tpl fld="9" item="9"/>
          <tpl hier="33" item="4"/>
          <tpl fld="2" item="38"/>
          <tpl hier="40" item="16"/>
          <tpl hier="51" item="4294967295"/>
        </tpls>
      </m>
      <n v="0.13306593969736419" in="2" bc="00B4F0FF" fc="00008000">
        <tpls c="5">
          <tpl fld="1" item="8"/>
          <tpl hier="33" item="4"/>
          <tpl fld="2" item="35"/>
          <tpl hier="40" item="16"/>
          <tpl hier="51" item="4294967295"/>
        </tpls>
      </n>
      <n v="156215941720" in="0" bc="00B4F0FF" fc="00008000">
        <tpls c="5">
          <tpl fld="1" item="16"/>
          <tpl hier="33" item="4"/>
          <tpl fld="2" item="39"/>
          <tpl hier="40" item="16"/>
          <tpl hier="51" item="4294967295"/>
        </tpls>
      </n>
      <n v="5548620979.4300003" bc="00B4F0FF" fc="00008000">
        <tpls c="5">
          <tpl fld="1" item="38"/>
          <tpl hier="33" item="4"/>
          <tpl fld="2" item="5"/>
          <tpl hier="40" item="16"/>
          <tpl hier="51" item="4294967295"/>
        </tpls>
      </n>
      <n v="0.54835891248204283" bc="00B4F0FF" fc="00008000">
        <tpls c="5">
          <tpl fld="1" item="48"/>
          <tpl hier="33" item="4"/>
          <tpl fld="2" item="34"/>
          <tpl hier="40" item="16"/>
          <tpl hier="51" item="4294967295"/>
        </tpls>
      </n>
      <n v="367217561000" in="0" bc="00B4F0FF" fc="00008000">
        <tpls c="5">
          <tpl fld="1" item="3"/>
          <tpl hier="33" item="4"/>
          <tpl fld="2" item="35"/>
          <tpl hier="40" item="16"/>
          <tpl hier="51" item="4294967295"/>
        </tpls>
      </n>
      <n v="3123242503.8499994" in="0" bc="00B4F0FF" fc="00008000">
        <tpls c="5">
          <tpl fld="1" item="54"/>
          <tpl hier="33" item="4"/>
          <tpl fld="2" item="7"/>
          <tpl hier="40" item="16"/>
          <tpl hier="51" item="4294967295"/>
        </tpls>
      </n>
      <n v="547148600" in="0" bc="00B4F0FF" fc="00008000">
        <tpls c="5">
          <tpl fld="1" item="25"/>
          <tpl hier="33" item="4"/>
          <tpl fld="2" item="17"/>
          <tpl hier="40" item="16"/>
          <tpl hier="51" item="4294967295"/>
        </tpls>
      </n>
      <n v="2805045100" in="0" bc="00B4F0FF" fc="00008000">
        <tpls c="5">
          <tpl fld="1" item="54"/>
          <tpl hier="33" item="4"/>
          <tpl fld="2" item="38"/>
          <tpl hier="40" item="16"/>
          <tpl hier="51" item="4294967295"/>
        </tpls>
      </n>
      <n v="0.5125247561219739" in="0" bc="00B4F0FF" fc="00008000">
        <tpls c="5">
          <tpl fld="1" item="7"/>
          <tpl hier="33" item="4"/>
          <tpl fld="2" item="35"/>
          <tpl hier="40" item="16"/>
          <tpl hier="51" item="4294967295"/>
        </tpls>
      </n>
      <n v="552291282745.60999" in="0" bc="00B4F0FF" fc="00008000">
        <tpls c="5">
          <tpl fld="1" item="3"/>
          <tpl hier="33" item="4"/>
          <tpl fld="2" item="7"/>
          <tpl hier="40" item="16"/>
          <tpl hier="51" item="4294967295"/>
        </tpls>
      </n>
      <n v="143671768062.46014" in="0" bc="00B4F0FF" fc="00008000">
        <tpls c="5">
          <tpl fld="1" item="17"/>
          <tpl hier="33" item="4"/>
          <tpl fld="2" item="13"/>
          <tpl hier="40" item="16"/>
          <tpl hier="51" item="4294967295"/>
        </tpls>
      </n>
      <n v="0.54948724509639901" bc="00B4F0FF" fc="00008000">
        <tpls c="5">
          <tpl fld="1" item="48"/>
          <tpl hier="33" item="4"/>
          <tpl fld="2" item="36"/>
          <tpl hier="40" item="16"/>
          <tpl hier="51" item="4294967295"/>
        </tpls>
      </n>
      <n v="637496500" in="0" bc="00B4F0FF" fc="00008000">
        <tpls c="5">
          <tpl fld="1" item="11"/>
          <tpl hier="33" item="4"/>
          <tpl fld="2" item="10"/>
          <tpl hier="40" item="16"/>
          <tpl hier="51" item="4294967295"/>
        </tpls>
      </n>
      <n v="1019996800.0199" in="0" bc="00B4F0FF" fc="00008000">
        <tpls c="5">
          <tpl fld="1" item="28"/>
          <tpl hier="33" item="4"/>
          <tpl fld="2" item="23"/>
          <tpl hier="40" item="16"/>
          <tpl hier="51" item="4294967295"/>
        </tpls>
      </n>
      <n v="34380300" in="0" bc="00B4F0FF" fc="00008000">
        <tpls c="5">
          <tpl fld="1" item="19"/>
          <tpl hier="33" item="4"/>
          <tpl fld="2" item="37"/>
          <tpl hier="40" item="16"/>
          <tpl hier="51" item="4294967295"/>
        </tpls>
      </n>
      <n v="1916659062.505022" in="0" bc="00B4F0FF" fc="00008000">
        <tpls c="5">
          <tpl fld="1" item="23"/>
          <tpl hier="33" item="4"/>
          <tpl fld="2" item="32"/>
          <tpl hier="40" item="16"/>
          <tpl hier="51" item="4294967295"/>
        </tpls>
      </n>
      <n v="3168159910" in="0" bc="00B4F0FF" fc="00008000">
        <tpls c="5">
          <tpl fld="1" item="13"/>
          <tpl hier="33" item="4"/>
          <tpl fld="2" item="39"/>
          <tpl hier="40" item="16"/>
          <tpl hier="51" item="4294967295"/>
        </tpls>
      </n>
      <n v="2009448700" in="0" bc="00B4F0FF" fc="00008000">
        <tpls c="5">
          <tpl fld="1" item="23"/>
          <tpl hier="33" item="4"/>
          <tpl fld="2" item="16"/>
          <tpl hier="40" item="16"/>
          <tpl hier="51" item="4294967295"/>
        </tpls>
      </n>
      <n v="8.4258488528000195E-3" in="1" bc="00B4F0FF" fc="00008000">
        <tpls c="5">
          <tpl fld="1" item="24"/>
          <tpl hier="33" item="4"/>
          <tpl fld="2" item="9"/>
          <tpl hier="40" item="16"/>
          <tpl hier="51" item="4294967295"/>
        </tpls>
      </n>
      <n v="131991765.2" in="0" bc="00B4F0FF" fc="00008000">
        <tpls c="5">
          <tpl fld="1" item="31"/>
          <tpl hier="33" item="4"/>
          <tpl fld="2" item="36"/>
          <tpl hier="40" item="16"/>
          <tpl hier="51" item="4294967295"/>
        </tpls>
      </n>
      <m in="0" bc="00B4F0FF" fc="00404040">
        <tpls c="5">
          <tpl fld="1" item="20"/>
          <tpl hier="33" item="4"/>
          <tpl fld="2" item="2"/>
          <tpl hier="40" item="16"/>
          <tpl hier="51" item="4294967295"/>
        </tpls>
      </m>
      <n v="0.45932242700953918" in="0" bc="00B4F0FF" fc="00008000">
        <tpls c="5">
          <tpl fld="1" item="7"/>
          <tpl hier="33" item="4"/>
          <tpl fld="2" item="6"/>
          <tpl hier="40" item="16"/>
          <tpl hier="51" item="4294967295"/>
        </tpls>
      </n>
      <n v="2904444911.8046594" in="0" bc="00B4F0FF" fc="00008000">
        <tpls c="5">
          <tpl fld="1" item="13"/>
          <tpl hier="33" item="4"/>
          <tpl fld="2" item="32"/>
          <tpl hier="40" item="16"/>
          <tpl hier="51" item="4294967295"/>
        </tpls>
      </n>
      <n v="1952713700" in="0" bc="00B4F0FF" fc="00008000">
        <tpls c="5">
          <tpl fld="1" item="54"/>
          <tpl hier="33" item="4"/>
          <tpl fld="2" item="19"/>
          <tpl hier="40" item="16"/>
          <tpl hier="51" item="4294967295"/>
        </tpls>
      </n>
      <n v="0.570707441032547" in="0" bc="00B4F0FF" fc="00008000">
        <tpls c="5">
          <tpl fld="1" item="7"/>
          <tpl hier="33" item="4"/>
          <tpl fld="2" item="5"/>
          <tpl hier="40" item="16"/>
          <tpl hier="51" item="4294967295"/>
        </tpls>
      </n>
      <n v="359311600" in="0" bc="00B4F0FF" fc="00008000">
        <tpls c="5">
          <tpl fld="1" item="46"/>
          <tpl hier="33" item="4"/>
          <tpl fld="2" item="8"/>
          <tpl hier="40" item="16"/>
          <tpl hier="51" item="4294967295"/>
        </tpls>
      </n>
      <n v="2763000" in="0" bc="00B4F0FF" fc="00008000">
        <tpls c="4">
          <tpl fld="1" item="6"/>
          <tpl fld="6" item="5"/>
          <tpl fld="22" item="5"/>
          <tpl fld="7" item="0"/>
        </tpls>
      </n>
      <m in="0" fc="00404040">
        <tpls c="5">
          <tpl fld="9" item="10"/>
          <tpl hier="33" item="4"/>
          <tpl fld="2" item="15"/>
          <tpl hier="40" item="16"/>
          <tpl hier="51" item="4294967295"/>
        </tpls>
      </m>
      <n v="0" in="0" bc="00B4F0FF" fc="00404040">
        <tpls c="5">
          <tpl fld="1" item="45"/>
          <tpl hier="33" item="4"/>
          <tpl fld="2" item="13"/>
          <tpl hier="40" item="16"/>
          <tpl hier="51" item="4294967295"/>
        </tpls>
      </n>
      <n v="63937163068.830002" in="0" bc="00B4F0FF" fc="00008000">
        <tpls c="5">
          <tpl fld="1" item="43"/>
          <tpl hier="33" item="4"/>
          <tpl fld="2" item="7"/>
          <tpl hier="40" item="16"/>
          <tpl hier="51" item="4294967295"/>
        </tpls>
      </n>
      <m in="0" fc="00404040">
        <tpls c="5">
          <tpl fld="9" item="5"/>
          <tpl hier="33" item="4"/>
          <tpl fld="2" item="17"/>
          <tpl hier="40" item="16"/>
          <tpl hier="51" item="4294967295"/>
        </tpls>
      </m>
      <n v="1358355775.1000001" bc="00B4F0FF" fc="00008000">
        <tpls c="5">
          <tpl fld="1" item="38"/>
          <tpl hier="33" item="4"/>
          <tpl fld="2" item="14"/>
          <tpl hier="40" item="16"/>
          <tpl hier="51" item="4294967295"/>
        </tpls>
      </n>
      <n v="157884116000" in="0" bc="00B4F0FF" fc="00008000">
        <tpls c="5">
          <tpl fld="1" item="16"/>
          <tpl hier="33" item="4"/>
          <tpl fld="2" item="10"/>
          <tpl hier="40" item="16"/>
          <tpl hier="51" item="4294967295"/>
        </tpls>
      </n>
      <n v="1316691127.6800001" in="0" bc="00B4F0FF" fc="00008000">
        <tpls c="4">
          <tpl fld="1" item="6"/>
          <tpl fld="5" item="1"/>
          <tpl fld="22" item="5"/>
          <tpl fld="7" item="0"/>
        </tpls>
      </n>
      <n v="1632538600" in="0" bc="00B4F0FF" fc="00008000">
        <tpls c="5">
          <tpl fld="1" item="54"/>
          <tpl hier="33" item="4"/>
          <tpl fld="2" item="16"/>
          <tpl hier="40" item="16"/>
          <tpl hier="51" item="4294967295"/>
        </tpls>
      </n>
      <n v="233546500" in="0" bc="00B4F0FF" fc="00008000">
        <tpls c="5">
          <tpl fld="1" item="49"/>
          <tpl hier="33" item="4"/>
          <tpl fld="2" item="29"/>
          <tpl hier="40" item="16"/>
          <tpl hier="51" item="4294967295"/>
        </tpls>
      </n>
      <m in="0" bc="00B4F0FF" fc="00404040">
        <tpls c="5">
          <tpl fld="1" item="44"/>
          <tpl hier="33" item="4"/>
          <tpl fld="2" item="21"/>
          <tpl hier="40" item="16"/>
          <tpl hier="51" item="4294967295"/>
        </tpls>
      </m>
      <n v="207908200" in="0" bc="00B4F0FF" fc="00008000">
        <tpls c="5">
          <tpl fld="1" item="30"/>
          <tpl hier="33" item="4"/>
          <tpl fld="2" item="37"/>
          <tpl hier="40" item="16"/>
          <tpl hier="51" item="4294967295"/>
        </tpls>
      </n>
      <m in="0" fc="00404040">
        <tpls c="5">
          <tpl fld="20" item="11"/>
          <tpl hier="33" item="4"/>
          <tpl fld="2" item="14"/>
          <tpl hier="40" item="16"/>
          <tpl hier="51" item="4294967295"/>
        </tpls>
      </m>
      <n v="0.14952479370735744" in="2" bc="00B4F0FF" fc="00008000">
        <tpls c="5">
          <tpl fld="1" item="15"/>
          <tpl hier="33" item="4"/>
          <tpl fld="2" item="31"/>
          <tpl hier="40" item="16"/>
          <tpl hier="51" item="4294967295"/>
        </tpls>
      </n>
      <n v="5.1184506656617133E-3" in="1" bc="00B4F0FF" fc="00008000">
        <tpls c="5">
          <tpl fld="1" item="24"/>
          <tpl hier="33" item="4"/>
          <tpl fld="2" item="29"/>
          <tpl hier="40" item="16"/>
          <tpl hier="51" item="4294967295"/>
        </tpls>
      </n>
      <n v="2839582400" in="0" bc="00B4F0FF" fc="00008000">
        <tpls c="5">
          <tpl fld="1" item="12"/>
          <tpl hier="33" item="4"/>
          <tpl fld="2" item="25"/>
          <tpl hier="40" item="16"/>
          <tpl hier="51" item="4294967295"/>
        </tpls>
      </n>
      <n v="0.41883891024292141" in="0" bc="00B4F0FF" fc="00008000">
        <tpls c="5">
          <tpl fld="1" item="7"/>
          <tpl hier="33" item="4"/>
          <tpl fld="2" item="20"/>
          <tpl hier="40" item="16"/>
          <tpl hier="51" item="4294967295"/>
        </tpls>
      </n>
      <m in="0" fc="00404040">
        <tpls c="5">
          <tpl fld="20" item="10"/>
          <tpl hier="33" item="4"/>
          <tpl fld="2" item="13"/>
          <tpl hier="40" item="16"/>
          <tpl hier="51" item="4294967295"/>
        </tpls>
      </m>
      <n v="7.7653822997817035E-2" in="1" bc="00B4F0FF" fc="00008000">
        <tpls c="5">
          <tpl fld="1" item="21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5"/>
          <tpl hier="33" item="4"/>
          <tpl fld="2" item="3"/>
          <tpl hier="40" item="16"/>
          <tpl hier="51" item="4294967295"/>
        </tpls>
      </m>
      <n v="0.56285640817986016" in="0" bc="00B4F0FF" fc="00008000">
        <tpls c="5">
          <tpl fld="1" item="7"/>
          <tpl hier="33" item="4"/>
          <tpl fld="2" item="8"/>
          <tpl hier="40" item="16"/>
          <tpl hier="51" item="4294967295"/>
        </tpls>
      </n>
      <m in="0" bc="00B4F0FF" fc="00404040">
        <tpls c="5">
          <tpl fld="1" item="33"/>
          <tpl hier="33" item="4"/>
          <tpl fld="2" item="25"/>
          <tpl hier="40" item="16"/>
          <tpl hier="51" item="4294967295"/>
        </tpls>
      </m>
      <n v="51143415880" in="0" bc="00B4F0FF" fc="00008000">
        <tpls c="5">
          <tpl fld="1" item="53"/>
          <tpl hier="33" item="4"/>
          <tpl fld="2" item="31"/>
          <tpl hier="40" item="16"/>
          <tpl hier="51" item="4294967295"/>
        </tpls>
      </n>
      <n v="19577529353.620003" in="0" bc="00B4F0FF" fc="00008000">
        <tpls c="5">
          <tpl fld="1" item="29"/>
          <tpl hier="33" item="4"/>
          <tpl fld="2" item="28"/>
          <tpl hier="40" item="16"/>
          <tpl hier="51" item="4294967295"/>
        </tpls>
      </n>
      <n v="0.14550103802355308" in="2" bc="00B4F0FF" fc="00008000">
        <tpls c="5">
          <tpl fld="1" item="9"/>
          <tpl hier="33" item="4"/>
          <tpl fld="2" item="26"/>
          <tpl hier="40" item="16"/>
          <tpl hier="51" item="4294967295"/>
        </tpls>
      </n>
      <n v="934242800" in="0" bc="00B4F0FF" fc="00008000">
        <tpls c="5">
          <tpl fld="1" item="25"/>
          <tpl hier="33" item="4"/>
          <tpl fld="2" item="10"/>
          <tpl hier="40" item="16"/>
          <tpl hier="51" item="4294967295"/>
        </tpls>
      </n>
      <n v="0.50844511502818157" bc="00B4F0FF" fc="00008000">
        <tpls c="5">
          <tpl fld="1" item="48"/>
          <tpl hier="33" item="4"/>
          <tpl fld="2" item="25"/>
          <tpl hier="40" item="16"/>
          <tpl hier="51" item="4294967295"/>
        </tpls>
      </n>
      <n v="443664200" in="0" bc="00B4F0FF" fc="00008000">
        <tpls c="5">
          <tpl fld="1" item="11"/>
          <tpl hier="33" item="4"/>
          <tpl fld="2" item="29"/>
          <tpl hier="40" item="16"/>
          <tpl hier="51" item="4294967295"/>
        </tpls>
      </n>
      <n v="128692658852.03645" in="0" bc="00B4F0FF" fc="00008000">
        <tpls c="5">
          <tpl fld="1" item="34"/>
          <tpl hier="33" item="4"/>
          <tpl fld="2" item="35"/>
          <tpl hier="40" item="16"/>
          <tpl hier="51" item="4294967295"/>
        </tpls>
      </n>
      <n v="0.13157773105997134" in="2" bc="00B4F0FF" fc="00008000">
        <tpls c="5">
          <tpl fld="1" item="15"/>
          <tpl hier="33" item="4"/>
          <tpl fld="2" item="15"/>
          <tpl hier="40" item="16"/>
          <tpl hier="51" item="4294967295"/>
        </tpls>
      </n>
      <m in="0" bc="00B4F0FF" fc="00404040">
        <tpls c="5">
          <tpl fld="1" item="29"/>
          <tpl hier="33" item="4"/>
          <tpl fld="2" item="19"/>
          <tpl hier="40" item="16"/>
          <tpl hier="51" item="4294967295"/>
        </tpls>
      </m>
      <n v="0.5560236981264125" bc="00B4F0FF" fc="00008000">
        <tpls c="5">
          <tpl fld="1" item="48"/>
          <tpl hier="33" item="4"/>
          <tpl fld="2" item="37"/>
          <tpl hier="40" item="16"/>
          <tpl hier="51" item="4294967295"/>
        </tpls>
      </n>
      <n v="113769200" in="0" bc="00B4F0FF" fc="00008000">
        <tpls c="5">
          <tpl fld="1" item="19"/>
          <tpl hier="33" item="4"/>
          <tpl fld="2" item="34"/>
          <tpl hier="40" item="16"/>
          <tpl hier="51" item="4294967295"/>
        </tpls>
      </n>
      <m in="0" fc="00404040">
        <tpls c="5">
          <tpl fld="20" item="10"/>
          <tpl hier="33" item="4"/>
          <tpl fld="2" item="34"/>
          <tpl hier="40" item="16"/>
          <tpl hier="51" item="4294967295"/>
        </tpls>
      </m>
      <n v="0.52470631612964402" in="0" bc="00B4F0FF" fc="00008000">
        <tpls c="5">
          <tpl fld="1" item="7"/>
          <tpl hier="33" item="4"/>
          <tpl fld="2" item="31"/>
          <tpl hier="40" item="16"/>
          <tpl hier="51" item="4294967295"/>
        </tpls>
      </n>
      <n v="78023426239.290009" in="0" bc="00B4F0FF" fc="00008000">
        <tpls c="5">
          <tpl fld="1" item="5"/>
          <tpl hier="33" item="4"/>
          <tpl fld="2" item="24"/>
          <tpl hier="40" item="16"/>
          <tpl hier="51" item="4294967295"/>
        </tpls>
      </n>
      <n v="5419431000" bc="00B4F0FF" fc="00008000">
        <tpls c="5">
          <tpl fld="1" item="38"/>
          <tpl hier="33" item="4"/>
          <tpl fld="2" item="30"/>
          <tpl hier="40" item="16"/>
          <tpl hier="51" item="4294967295"/>
        </tpls>
      </n>
      <n v="126819708600" in="0" bc="00B4F0FF" fc="00008000">
        <tpls c="5">
          <tpl fld="1" item="16"/>
          <tpl hier="33" item="4"/>
          <tpl fld="2" item="30"/>
          <tpl hier="40" item="16"/>
          <tpl hier="51" item="4294967295"/>
        </tpls>
      </n>
      <n v="0.14753260615499122" in="2" bc="00B4F0FF" fc="00008000">
        <tpls c="5">
          <tpl fld="1" item="15"/>
          <tpl hier="33" item="4"/>
          <tpl fld="2" item="8"/>
          <tpl hier="40" item="16"/>
          <tpl hier="51" item="4294967295"/>
        </tpls>
      </n>
      <n v="18291977389.449997" in="0" bc="00B4F0FF" fc="00008000">
        <tpls c="5">
          <tpl fld="1" item="29"/>
          <tpl hier="33" item="4"/>
          <tpl fld="2" item="15"/>
          <tpl hier="40" item="16"/>
          <tpl hier="51" item="4294967295"/>
        </tpls>
      </n>
      <n v="1232212490.8031681" in="0" bc="00B4F0FF" fc="00008000">
        <tpls c="5">
          <tpl fld="1" item="18"/>
          <tpl hier="33" item="4"/>
          <tpl fld="2" item="32"/>
          <tpl hier="40" item="16"/>
          <tpl hier="51" item="4294967295"/>
        </tpls>
      </n>
      <n v="173358639082.9425" in="0" bc="00B4F0FF" fc="00008000">
        <tpls c="5">
          <tpl fld="1" item="35"/>
          <tpl hier="33" item="4"/>
          <tpl fld="2" item="6"/>
          <tpl hier="40" item="16"/>
          <tpl hier="51" item="4294967295"/>
        </tpls>
      </n>
      <n v="0.14425126947614703" in="2" bc="00B4F0FF" fc="00008000">
        <tpls c="5">
          <tpl fld="1" item="8"/>
          <tpl hier="33" item="4"/>
          <tpl fld="2" item="23"/>
          <tpl hier="40" item="16"/>
          <tpl hier="51" item="4294967295"/>
        </tpls>
      </n>
      <n v="511580393.92232203" in="0" bc="00B4F0FF" fc="00008000">
        <tpls c="5">
          <tpl fld="1" item="6"/>
          <tpl hier="33" item="4"/>
          <tpl fld="2" item="12"/>
          <tpl hier="40" item="16"/>
          <tpl hier="51" item="4294967295"/>
        </tpls>
      </n>
      <m in="0" bc="00B4F0FF" fc="00404040">
        <tpls c="4">
          <tpl fld="1" item="6"/>
          <tpl fld="5" item="5"/>
          <tpl fld="22" item="5"/>
          <tpl fld="7" item="0"/>
        </tpls>
      </m>
      <n v="0" in="0" bc="00B4F0FF" fc="00404040">
        <tpls c="5">
          <tpl fld="1" item="36"/>
          <tpl hier="33" item="4"/>
          <tpl fld="2" item="26"/>
          <tpl hier="40" item="16"/>
          <tpl hier="51" item="4294967295"/>
        </tpls>
      </n>
      <n v="462521041.19" in="0" bc="00B4F0FF" fc="00008000">
        <tpls c="5">
          <tpl fld="1" item="18"/>
          <tpl hier="33" item="4"/>
          <tpl fld="2" item="6"/>
          <tpl hier="40" item="16"/>
          <tpl hier="51" item="4294967295"/>
        </tpls>
      </n>
      <n v="8.7842902091601338E-2" in="1" bc="00B4F0FF" fc="00008000">
        <tpls c="5">
          <tpl fld="1" item="21"/>
          <tpl hier="33" item="4"/>
          <tpl fld="2" item="0"/>
          <tpl hier="40" item="16"/>
          <tpl hier="51" item="4294967295"/>
        </tpls>
      </n>
      <n v="9877829321.9874992" in="0" bc="00B4F0FF" fc="00008000">
        <tpls c="5">
          <tpl fld="1" item="37"/>
          <tpl hier="33" item="4"/>
          <tpl fld="2" item="33"/>
          <tpl hier="40" item="16"/>
          <tpl hier="51" item="4294967295"/>
        </tpls>
      </n>
      <n v="130077234506.21071" in="0" bc="00B4F0FF" fc="00008000">
        <tpls c="5">
          <tpl fld="1" item="17"/>
          <tpl hier="33" item="4"/>
          <tpl fld="2" item="0"/>
          <tpl hier="40" item="16"/>
          <tpl hier="51" item="4294967295"/>
        </tpls>
      </n>
      <n v="0.53039139744088182" in="0" bc="00B4F0FF" fc="00008000">
        <tpls c="5">
          <tpl fld="1" item="7"/>
          <tpl hier="33" item="4"/>
          <tpl fld="2" item="22"/>
          <tpl hier="40" item="16"/>
          <tpl hier="51" item="4294967295"/>
        </tpls>
      </n>
      <n v="2451976900" in="0" bc="00B4F0FF" fc="00008000">
        <tpls c="5">
          <tpl fld="1" item="54"/>
          <tpl hier="33" item="4"/>
          <tpl fld="2" item="11"/>
          <tpl hier="40" item="16"/>
          <tpl hier="51" item="4294967295"/>
        </tpls>
      </n>
      <n v="0.1145185793850208" in="1" bc="00B4F0FF" fc="00008000">
        <tpls c="5">
          <tpl fld="1" item="21"/>
          <tpl hier="33" item="4"/>
          <tpl fld="2" item="19"/>
          <tpl hier="40" item="16"/>
          <tpl hier="51" item="4294967295"/>
        </tpls>
      </n>
      <n v="19995970182.506798" in="0" bc="00B4F0FF" fc="00008000">
        <tpls c="5">
          <tpl fld="1" item="20"/>
          <tpl hier="33" item="4"/>
          <tpl fld="2" item="23"/>
          <tpl hier="40" item="16"/>
          <tpl hier="51" item="4294967295"/>
        </tpls>
      </n>
      <n v="7.4851669019105685E-2" in="1" bc="00B4F0FF" fc="00008000">
        <tpls c="5">
          <tpl fld="1" item="21"/>
          <tpl hier="33" item="4"/>
          <tpl fld="2" item="35"/>
          <tpl hier="40" item="16"/>
          <tpl hier="51" item="4294967295"/>
        </tpls>
      </n>
      <n v="824944094.78999996" in="0" bc="00B4F0FF" fc="00008000">
        <tpls c="5">
          <tpl fld="1" item="6"/>
          <tpl hier="33" item="4"/>
          <tpl fld="2" item="13"/>
          <tpl hier="40" item="16"/>
          <tpl hier="51" item="4294967295"/>
        </tpls>
      </n>
      <n v="18267760279.02" in="0" bc="00B4F0FF" fc="00008000">
        <tpls c="5">
          <tpl fld="1" item="29"/>
          <tpl hier="33" item="4"/>
          <tpl fld="2" item="0"/>
          <tpl hier="40" item="16"/>
          <tpl hier="51" item="4294967295"/>
        </tpls>
      </n>
      <n v="1147908936.9000001" in="0" bc="00B4F0FF" fc="00008000">
        <tpls c="5">
          <tpl fld="1" item="6"/>
          <tpl hier="33" item="4"/>
          <tpl fld="2" item="18"/>
          <tpl hier="40" item="16"/>
          <tpl hier="51" item="4294967295"/>
        </tpls>
      </n>
      <n v="833689200" in="0" bc="00B4F0FF" fc="00008000">
        <tpls c="5">
          <tpl fld="1" item="18"/>
          <tpl hier="33" item="4"/>
          <tpl fld="2" item="37"/>
          <tpl hier="40" item="16"/>
          <tpl hier="51" item="4294967295"/>
        </tpls>
      </n>
      <n v="1609967613.8599999" in="0" bc="00B4F0FF" fc="00008000">
        <tpls c="5">
          <tpl fld="1" item="2"/>
          <tpl hier="33" item="4"/>
          <tpl fld="2" item="23"/>
          <tpl hier="40" item="16"/>
          <tpl hier="51" item="4294967295"/>
        </tpls>
      </n>
      <n v="4.5389805635946247E-3" in="1" bc="00B4F0FF" fc="00008000">
        <tpls c="5">
          <tpl fld="1" item="24"/>
          <tpl hier="33" item="4"/>
          <tpl fld="2" item="35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3"/>
          <tpl hier="40" item="16"/>
          <tpl hier="51" item="4294967295"/>
        </tpls>
      </m>
      <n v="10920150329.317757" in="0" bc="00B4F0FF" fc="00008000">
        <tpls c="5">
          <tpl fld="1" item="51"/>
          <tpl hier="33" item="4"/>
          <tpl fld="2" item="37"/>
          <tpl hier="40" item="16"/>
          <tpl hier="51" item="4294967295"/>
        </tpls>
      </n>
      <n v="723768219.62" in="0" bc="00B4F0FF" fc="00008000">
        <tpls c="5">
          <tpl fld="1" item="13"/>
          <tpl hier="33" item="4"/>
          <tpl fld="2" item="14"/>
          <tpl hier="40" item="16"/>
          <tpl hier="51" item="4294967295"/>
        </tpls>
      </n>
      <n v="1003460145.92" in="0" bc="00B4F0FF" fc="00008000">
        <tpls c="5">
          <tpl fld="1" item="2"/>
          <tpl hier="33" item="4"/>
          <tpl fld="2" item="34"/>
          <tpl hier="40" item="16"/>
          <tpl hier="51" item="4294967295"/>
        </tpls>
      </n>
      <n v="675325600" in="0" bc="00B4F0FF" fc="00008000">
        <tpls c="5">
          <tpl fld="1" item="39"/>
          <tpl hier="33" item="4"/>
          <tpl fld="2" item="9"/>
          <tpl hier="40" item="16"/>
          <tpl hier="51" item="4294967295"/>
        </tpls>
      </n>
      <n v="0.43649310680985776" bc="00B4F0FF" fc="00008000">
        <tpls c="5">
          <tpl fld="1" item="48"/>
          <tpl hier="33" item="4"/>
          <tpl fld="2" item="16"/>
          <tpl hier="40" item="16"/>
          <tpl hier="51" item="4294967295"/>
        </tpls>
      </n>
      <n v="449415000" in="0" bc="00B4F0FF" fc="00008000">
        <tpls c="5">
          <tpl fld="1" item="32"/>
          <tpl hier="33" item="4"/>
          <tpl fld="2" item="26"/>
          <tpl hier="40" item="16"/>
          <tpl hier="51" item="4294967295"/>
        </tpls>
      </n>
      <n v="1761575558.5" in="0" bc="00B4F0FF" fc="00008000">
        <tpls c="5">
          <tpl fld="1" item="28"/>
          <tpl hier="33" item="4"/>
          <tpl fld="2" item="39"/>
          <tpl hier="40" item="16"/>
          <tpl hier="51" item="4294967295"/>
        </tpls>
      </n>
      <n v="554392100" in="0" bc="00B4F0FF" fc="00008000">
        <tpls c="5">
          <tpl fld="1" item="6"/>
          <tpl hier="33" item="4"/>
          <tpl fld="2" item="37"/>
          <tpl hier="40" item="16"/>
          <tpl hier="51" item="4294967295"/>
        </tpls>
      </n>
      <n v="91180716207.985443" in="0" bc="00B4F0FF" fc="00008000">
        <tpls c="5">
          <tpl fld="1" item="33"/>
          <tpl hier="33" item="4"/>
          <tpl fld="2" item="38"/>
          <tpl hier="40" item="16"/>
          <tpl hier="51" item="4294967295"/>
        </tpls>
      </n>
      <n v="18357005969.790001" in="0" bc="00B4F0FF" fc="00008000">
        <tpls c="5">
          <tpl fld="1" item="29"/>
          <tpl hier="33" item="4"/>
          <tpl fld="2" item="21"/>
          <tpl hier="40" item="16"/>
          <tpl hier="51" item="4294967295"/>
        </tpls>
      </n>
      <n v="3503319099.0902452" in="0" bc="00B4F0FF" fc="00008000">
        <tpls c="5">
          <tpl fld="1" item="37"/>
          <tpl hier="33" item="4"/>
          <tpl fld="2" item="37"/>
          <tpl hier="40" item="16"/>
          <tpl hier="51" item="4294967295"/>
        </tpls>
      </n>
      <n v="10441899592.875" in="0" bc="00B4F0FF" fc="00008000">
        <tpls c="5">
          <tpl fld="1" item="40"/>
          <tpl hier="33" item="4"/>
          <tpl fld="2" item="0"/>
          <tpl hier="40" item="16"/>
          <tpl hier="51" item="4294967295"/>
        </tpls>
      </n>
      <n v="1425662800" in="0" bc="00B4F0FF" fc="00008000">
        <tpls c="5">
          <tpl fld="1" item="23"/>
          <tpl hier="33" item="4"/>
          <tpl fld="2" item="25"/>
          <tpl hier="40" item="16"/>
          <tpl hier="51" item="4294967295"/>
        </tpls>
      </n>
      <n v="0.12757672555322383" in="2" bc="00B4F0FF" fc="00008000">
        <tpls c="5">
          <tpl fld="1" item="8"/>
          <tpl hier="33" item="4"/>
          <tpl fld="2" item="15"/>
          <tpl hier="40" item="16"/>
          <tpl hier="51" item="4294967295"/>
        </tpls>
      </n>
      <n v="128752248474.25749" in="0" bc="00B4F0FF" fc="00008000">
        <tpls c="5">
          <tpl fld="1" item="34"/>
          <tpl hier="33" item="4"/>
          <tpl fld="2" item="21"/>
          <tpl hier="40" item="16"/>
          <tpl hier="51" item="4294967295"/>
        </tpls>
      </n>
      <n v="11525714983.599289" in="0" bc="00B4F0FF" fc="00008000">
        <tpls c="5">
          <tpl fld="1" item="51"/>
          <tpl hier="33" item="4"/>
          <tpl fld="2" item="21"/>
          <tpl hier="40" item="16"/>
          <tpl hier="51" item="4294967295"/>
        </tpls>
      </n>
      <n v="708638117.88" in="0" bc="00B4F0FF" fc="00008000">
        <tpls c="5">
          <tpl fld="1" item="13"/>
          <tpl hier="33" item="4"/>
          <tpl fld="2" item="6"/>
          <tpl hier="40" item="16"/>
          <tpl hier="51" item="4294967295"/>
        </tpls>
      </n>
      <n v="312613700" in="0" bc="00B4F0FF" fc="00008000">
        <tpls c="5">
          <tpl fld="1" item="25"/>
          <tpl hier="33" item="4"/>
          <tpl fld="2" item="35"/>
          <tpl hier="40" item="16"/>
          <tpl hier="51" item="4294967295"/>
        </tpls>
      </n>
      <n v="998514500" in="0" bc="00B4F0FF" fc="00008000">
        <tpls c="5">
          <tpl fld="1" item="10"/>
          <tpl hier="33" item="4"/>
          <tpl fld="2" item="28"/>
          <tpl hier="40" item="16"/>
          <tpl hier="51" item="4294967295"/>
        </tpls>
      </n>
      <n v="88000" in="0" bc="00B4F0FF" fc="00008000">
        <tpls c="5">
          <tpl fld="1" item="45"/>
          <tpl hier="33" item="4"/>
          <tpl fld="2" item="21"/>
          <tpl hier="40" item="16"/>
          <tpl hier="51" item="4294967295"/>
        </tpls>
      </n>
      <n v="108287081804.3568" in="0" bc="00B4F0FF" fc="00008000">
        <tpls c="5">
          <tpl fld="1" item="34"/>
          <tpl hier="33" item="4"/>
          <tpl fld="2" item="22"/>
          <tpl hier="40" item="16"/>
          <tpl hier="51" item="4294967295"/>
        </tpls>
      </n>
      <n v="1337680188.2800002" in="0" bc="00B4F0FF" fc="00008000">
        <tpls c="5">
          <tpl fld="1" item="13"/>
          <tpl hier="33" item="4"/>
          <tpl fld="2" item="34"/>
          <tpl hier="40" item="16"/>
          <tpl hier="51" item="4294967295"/>
        </tpls>
      </n>
      <n v="127702437038.27238" in="0" bc="00B4F0FF" fc="00008000">
        <tpls c="5">
          <tpl fld="1" item="17"/>
          <tpl hier="33" item="4"/>
          <tpl fld="2" item="8"/>
          <tpl hier="40" item="16"/>
          <tpl hier="51" item="4294967295"/>
        </tpls>
      </n>
      <n v="159625924" in="0" bc="00B4F0FF" fc="00008000">
        <tpls c="5">
          <tpl fld="1" item="32"/>
          <tpl hier="33" item="4"/>
          <tpl fld="2" item="36"/>
          <tpl hier="40" item="16"/>
          <tpl hier="51" item="4294967295"/>
        </tpls>
      </n>
      <m in="0" bc="00B4F0FF" fc="00404040">
        <tpls c="5">
          <tpl fld="1" item="28"/>
          <tpl hier="33" item="4"/>
          <tpl fld="2" item="12"/>
          <tpl hier="40" item="16"/>
          <tpl hier="51" item="4294967295"/>
        </tpls>
      </m>
      <n v="0.34770972398636352" in="0" bc="00B4F0FF" fc="00008000">
        <tpls c="5">
          <tpl fld="1" item="7"/>
          <tpl hier="33" item="4"/>
          <tpl fld="2" item="27"/>
          <tpl hier="40" item="16"/>
          <tpl hier="51" item="4294967295"/>
        </tpls>
      </n>
      <n v="274108700" in="0" bc="00B4F0FF" fc="00008000">
        <tpls c="5">
          <tpl fld="1" item="19"/>
          <tpl hier="33" item="4"/>
          <tpl fld="2" item="17"/>
          <tpl hier="40" item="16"/>
          <tpl hier="51" item="4294967295"/>
        </tpls>
      </n>
      <n v="420800700" in="0" bc="00B4F0FF" fc="00008000">
        <tpls c="5">
          <tpl fld="1" item="19"/>
          <tpl hier="33" item="4"/>
          <tpl fld="2" item="29"/>
          <tpl hier="40" item="16"/>
          <tpl hier="51" item="4294967295"/>
        </tpls>
      </n>
      <n v="1439937000" in="0" bc="00B4F0FF" fc="00008000">
        <tpls c="5">
          <tpl fld="1" item="18"/>
          <tpl hier="33" item="4"/>
          <tpl fld="2" item="30"/>
          <tpl hier="40" item="16"/>
          <tpl hier="51" item="4294967295"/>
        </tpls>
      </n>
      <n v="196188300" in="0" bc="00B4F0FF" fc="00008000">
        <tpls c="5">
          <tpl fld="1" item="32"/>
          <tpl hier="33" item="4"/>
          <tpl fld="2" item="25"/>
          <tpl hier="40" item="16"/>
          <tpl hier="51" item="4294967295"/>
        </tpls>
      </n>
      <m in="0" fc="00404040">
        <tpls c="5">
          <tpl fld="9" item="14"/>
          <tpl hier="33" item="4"/>
          <tpl fld="2" item="5"/>
          <tpl hier="40" item="16"/>
          <tpl hier="51" item="4294967295"/>
        </tpls>
      </m>
      <n v="42975605580" in="0" bc="00B4F0FF" fc="00008000">
        <tpls c="5">
          <tpl fld="1" item="53"/>
          <tpl hier="33" item="4"/>
          <tpl fld="2" item="0"/>
          <tpl hier="40" item="16"/>
          <tpl hier="51" item="4294967295"/>
        </tpls>
      </n>
      <m in="0" bc="00B4F0FF" fc="00404040">
        <tpls c="5">
          <tpl fld="1" item="51"/>
          <tpl hier="33" item="4"/>
          <tpl fld="2" item="2"/>
          <tpl hier="40" item="16"/>
          <tpl hier="51" item="4294967295"/>
        </tpls>
      </m>
      <n v="908434100" in="0" bc="00B4F0FF" fc="00008000">
        <tpls c="5">
          <tpl fld="1" item="13"/>
          <tpl hier="33" item="4"/>
          <tpl fld="2" item="27"/>
          <tpl hier="40" item="16"/>
          <tpl hier="51" item="4294967295"/>
        </tpls>
      </n>
      <n v="168696000" in="0" bc="00B4F0FF" fc="00008000">
        <tpls c="4">
          <tpl fld="1" item="6"/>
          <tpl fld="5" item="0"/>
          <tpl fld="22" item="5"/>
          <tpl fld="7" item="0"/>
        </tpls>
      </n>
      <n v="85043009770.311417" in="0" bc="00B4F0FF" fc="00008000">
        <tpls c="5">
          <tpl fld="1" item="33"/>
          <tpl hier="33" item="4"/>
          <tpl fld="2" item="35"/>
          <tpl hier="40" item="16"/>
          <tpl hier="51" item="4294967295"/>
        </tpls>
      </n>
      <n v="8093555049.2636518" in="0" bc="00B4F0FF" fc="00008000">
        <tpls c="5">
          <tpl fld="1" item="37"/>
          <tpl hier="33" item="4"/>
          <tpl fld="2" item="34"/>
          <tpl hier="40" item="16"/>
          <tpl hier="51" item="4294967295"/>
        </tpls>
      </n>
      <n v="734622838.78999996" in="0" bc="00B4F0FF" fc="00008000">
        <tpls c="5">
          <tpl fld="1" item="39"/>
          <tpl hier="33" item="4"/>
          <tpl fld="2" item="14"/>
          <tpl hier="40" item="16"/>
          <tpl hier="51" item="4294967295"/>
        </tpls>
      </n>
      <m in="0" fc="00404040">
        <tpls c="5">
          <tpl fld="20" item="11"/>
          <tpl hier="33" item="4"/>
          <tpl fld="2" item="23"/>
          <tpl hier="40" item="16"/>
          <tpl hier="51" item="4294967295"/>
        </tpls>
      </m>
      <n v="145310.375" in="0" bc="00B4F0FF" fc="00008000">
        <tpls c="5">
          <tpl fld="1" item="45"/>
          <tpl hier="33" item="4"/>
          <tpl fld="2" item="1"/>
          <tpl hier="40" item="16"/>
          <tpl hier="51" item="4294967295"/>
        </tpls>
      </n>
      <n v="1594685090.3900001" in="0" bc="00B4F0FF" fc="00008000">
        <tpls c="5">
          <tpl fld="1" item="2"/>
          <tpl hier="33" item="4"/>
          <tpl fld="2" item="31"/>
          <tpl hier="40" item="16"/>
          <tpl hier="51" item="4294967295"/>
        </tpls>
      </n>
      <m in="0" fc="00404040">
        <tpls c="5">
          <tpl fld="9" item="5"/>
          <tpl hier="33" item="4"/>
          <tpl fld="2" item="33"/>
          <tpl hier="40" item="16"/>
          <tpl hier="51" item="4294967295"/>
        </tpls>
      </m>
      <n v="54109547114.459999" in="0" bc="00B4F0FF" fc="00008000">
        <tpls c="5">
          <tpl fld="1" item="43"/>
          <tpl hier="33" item="4"/>
          <tpl fld="2" item="23"/>
          <tpl hier="40" item="16"/>
          <tpl hier="51" item="4294967295"/>
        </tpls>
      </n>
      <n v="228043409948.76599" in="0" bc="00B4F0FF" fc="00008000">
        <tpls c="5">
          <tpl fld="1" item="16"/>
          <tpl hier="33" item="4"/>
          <tpl fld="2" item="4"/>
          <tpl hier="40" item="16"/>
          <tpl hier="51" item="4294967295"/>
        </tpls>
      </n>
      <n v="45107403442.434998" in="0" bc="00B4F0FF" fc="00008000">
        <tpls c="5">
          <tpl fld="1" item="43"/>
          <tpl hier="33" item="4"/>
          <tpl fld="2" item="17"/>
          <tpl hier="40" item="16"/>
          <tpl hier="51" item="4294967295"/>
        </tpls>
      </n>
      <m in="0" bc="00B4F0FF" fc="00404040">
        <tpls c="5">
          <tpl fld="1" item="18"/>
          <tpl hier="33" item="4"/>
          <tpl fld="2" item="3"/>
          <tpl hier="40" item="16"/>
          <tpl hier="51" item="4294967295"/>
        </tpls>
      </m>
      <n v="937443483.93000007" in="0" bc="00B4F0FF" fc="00008000">
        <tpls c="5">
          <tpl fld="1" item="11"/>
          <tpl hier="33" item="4"/>
          <tpl fld="2" item="18"/>
          <tpl hier="40" item="16"/>
          <tpl hier="51" item="4294967295"/>
        </tpls>
      </n>
      <n v="234613400" in="0" bc="00B4F0FF" fc="00008000">
        <tpls c="5">
          <tpl fld="1" item="30"/>
          <tpl hier="33" item="4"/>
          <tpl fld="2" item="29"/>
          <tpl hier="40" item="16"/>
          <tpl hier="51" item="4294967295"/>
        </tpls>
      </n>
      <n v="880792063.35311902" in="0" bc="00B4F0FF" fc="00008000">
        <tpls c="5">
          <tpl fld="1" item="18"/>
          <tpl hier="33" item="4"/>
          <tpl fld="2" item="12"/>
          <tpl hier="40" item="16"/>
          <tpl hier="51" item="4294967295"/>
        </tpls>
      </n>
      <n v="128336021195.94467" in="0" bc="00B4F0FF" fc="00008000">
        <tpls c="5">
          <tpl fld="1" item="17"/>
          <tpl hier="33" item="4"/>
          <tpl fld="2" item="5"/>
          <tpl hier="40" item="16"/>
          <tpl hier="51" item="4294967295"/>
        </tpls>
      </n>
      <n v="929787237.46500003" in="0" bc="00B4F0FF" fc="00008000">
        <tpls c="5">
          <tpl fld="1" item="28"/>
          <tpl hier="33" item="4"/>
          <tpl fld="2" item="34"/>
          <tpl hier="40" item="16"/>
          <tpl hier="51" item="4294967295"/>
        </tpls>
      </n>
      <n v="1313175228.5599999" in="0" bc="00B4F0FF" fc="00008000">
        <tpls c="5">
          <tpl fld="1" item="18"/>
          <tpl hier="33" item="4"/>
          <tpl fld="2" item="13"/>
          <tpl hier="40" item="16"/>
          <tpl hier="51" item="4294967295"/>
        </tpls>
      </n>
      <n v="219505000" in="0" bc="00B4F0FF" fc="00008000">
        <tpls c="5">
          <tpl fld="1" item="11"/>
          <tpl hier="33" item="4"/>
          <tpl fld="2" item="35"/>
          <tpl hier="40" item="16"/>
          <tpl hier="51" item="4294967295"/>
        </tpls>
      </n>
      <n v="3208470286.5600004" in="0" bc="00B4F0FF" fc="00008000">
        <tpls c="5">
          <tpl fld="1" item="12"/>
          <tpl hier="33" item="4"/>
          <tpl fld="2" item="8"/>
          <tpl hier="40" item="16"/>
          <tpl hier="51" item="4294967295"/>
        </tpls>
      </n>
      <n v="902392334.01999998" in="0" bc="00B4F0FF" fc="00008000">
        <tpls c="5">
          <tpl fld="1" item="18"/>
          <tpl hier="33" item="4"/>
          <tpl fld="2" item="8"/>
          <tpl hier="40" item="16"/>
          <tpl hier="51" item="4294967295"/>
        </tpls>
      </n>
      <n v="1908955700" in="0" bc="00B4F0FF" fc="00008000">
        <tpls c="5">
          <tpl fld="1" item="23"/>
          <tpl hier="33" item="4"/>
          <tpl fld="2" item="39"/>
          <tpl hier="40" item="16"/>
          <tpl hier="51" item="4294967295"/>
        </tpls>
      </n>
      <n v="34813792.859999999" in="0" bc="00B4F0FF" fc="00008000">
        <tpls c="5">
          <tpl fld="1" item="19"/>
          <tpl hier="33" item="4"/>
          <tpl fld="2" item="22"/>
          <tpl hier="40" item="16"/>
          <tpl hier="51" item="4294967295"/>
        </tpls>
      </n>
      <m in="0" bc="00B4F0FF" fc="00404040">
        <tpls c="4">
          <tpl fld="1" item="6"/>
          <tpl fld="6" item="10"/>
          <tpl fld="22" item="5"/>
          <tpl fld="7" item="0"/>
        </tpls>
      </m>
      <n v="1032506200" in="0" bc="00B4F0FF" fc="00008000">
        <tpls c="5">
          <tpl fld="1" item="18"/>
          <tpl hier="33" item="4"/>
          <tpl fld="2" item="19"/>
          <tpl hier="40" item="16"/>
          <tpl hier="51" item="4294967295"/>
        </tpls>
      </n>
      <n v="1121079800" in="0" bc="00B4F0FF" fc="00008000">
        <tpls c="5">
          <tpl fld="1" item="6"/>
          <tpl hier="33" item="4"/>
          <tpl fld="2" item="38"/>
          <tpl hier="40" item="16"/>
          <tpl hier="51" item="4294967295"/>
        </tpls>
      </n>
      <n v="1346884100" in="0" bc="00B4F0FF" fc="00008000">
        <tpls c="5">
          <tpl fld="1" item="10"/>
          <tpl hier="33" item="4"/>
          <tpl fld="2" item="38"/>
          <tpl hier="40" item="16"/>
          <tpl hier="51" item="4294967295"/>
        </tpls>
      </n>
      <m in="0" bc="00B4F0FF" fc="00404040">
        <tpls c="5">
          <tpl fld="1" item="51"/>
          <tpl hier="33" item="4"/>
          <tpl fld="2" item="32"/>
          <tpl hier="40" item="16"/>
          <tpl hier="51" item="4294967295"/>
        </tpls>
      </m>
      <n v="3.3667662306082397E-3" in="1" bc="00B4F0FF" fc="00008000">
        <tpls c="5">
          <tpl fld="1" item="24"/>
          <tpl hier="33" item="4"/>
          <tpl fld="2" item="14"/>
          <tpl hier="40" item="16"/>
          <tpl hier="51" item="4294967295"/>
        </tpls>
      </n>
      <n v="2701500" in="0" bc="00B4F0FF" fc="00008000">
        <tpls c="5">
          <tpl fld="1" item="45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7"/>
          <tpl hier="40" item="16"/>
          <tpl hier="51" item="4294967295"/>
        </tpls>
      </m>
      <n v="0.47250856834151017" in="0" bc="00B4F0FF" fc="00008000">
        <tpls c="5">
          <tpl fld="1" item="7"/>
          <tpl hier="33" item="4"/>
          <tpl fld="2" item="25"/>
          <tpl hier="40" item="16"/>
          <tpl hier="51" item="4294967295"/>
        </tpls>
      </n>
      <n v="120265100" in="0" bc="00B4F0FF" fc="00008000">
        <tpls c="5">
          <tpl fld="1" item="31"/>
          <tpl hier="33" item="4"/>
          <tpl fld="2" item="37"/>
          <tpl hier="40" item="16"/>
          <tpl hier="51" item="4294967295"/>
        </tpls>
      </n>
      <m in="0" fc="00404040">
        <tpls c="5">
          <tpl fld="20" item="11"/>
          <tpl hier="33" item="4"/>
          <tpl fld="2" item="39"/>
          <tpl hier="40" item="16"/>
          <tpl hier="51" item="4294967295"/>
        </tpls>
      </m>
      <m in="2" bc="00B4F0FF" fc="00404040">
        <tpls c="5">
          <tpl fld="1" item="8"/>
          <tpl hier="33" item="4"/>
          <tpl fld="2" item="25"/>
          <tpl hier="40" item="16"/>
          <tpl hier="51" item="4294967295"/>
        </tpls>
      </m>
      <n v="19400668603.945" in="0" bc="00B4F0FF" fc="00008000">
        <tpls c="5">
          <tpl fld="1" item="29"/>
          <tpl hier="33" item="4"/>
          <tpl fld="2" item="17"/>
          <tpl hier="40" item="16"/>
          <tpl hier="51" item="4294967295"/>
        </tpls>
      </n>
      <n v="181692714176.52997" in="0" bc="00B4F0FF" fc="00008000">
        <tpls c="5">
          <tpl fld="1" item="4"/>
          <tpl hier="33" item="4"/>
          <tpl fld="2" item="6"/>
          <tpl hier="40" item="16"/>
          <tpl hier="51" item="4294967295"/>
        </tpls>
      </n>
      <n v="2270617400" in="0" bc="00B4F0FF" fc="00008000">
        <tpls c="5">
          <tpl fld="1" item="13"/>
          <tpl hier="33" item="4"/>
          <tpl fld="2" item="28"/>
          <tpl hier="40" item="16"/>
          <tpl hier="51" item="4294967295"/>
        </tpls>
      </n>
      <n v="108708658.86" in="0" bc="00B4F0FF" fc="00008000">
        <tpls c="5">
          <tpl fld="1" item="31"/>
          <tpl hier="33" item="4"/>
          <tpl fld="2" item="14"/>
          <tpl hier="40" item="16"/>
          <tpl hier="51" item="4294967295"/>
        </tpls>
      </n>
      <n v="346437360" in="0" bc="00B4F0FF" fc="00008000">
        <tpls c="5">
          <tpl fld="1" item="31"/>
          <tpl hier="33" item="4"/>
          <tpl fld="2" item="4"/>
          <tpl hier="40" item="16"/>
          <tpl hier="51" item="4294967295"/>
        </tpls>
      </n>
      <n v="0.55342739835041554" in="0" bc="00B4F0FF" fc="00008000">
        <tpls c="5">
          <tpl fld="1" item="7"/>
          <tpl hier="33" item="4"/>
          <tpl fld="2" item="7"/>
          <tpl hier="40" item="16"/>
          <tpl hier="51" item="4294967295"/>
        </tpls>
      </n>
      <n v="114765511500" in="0" bc="00B4F0FF" fc="00008000">
        <tpls c="5">
          <tpl fld="1" item="5"/>
          <tpl hier="33" item="4"/>
          <tpl fld="2" item="28"/>
          <tpl hier="40" item="16"/>
          <tpl hier="51" item="4294967295"/>
        </tpls>
      </n>
      <m in="0" bc="00B4F0FF" fc="00404040">
        <tpls c="5">
          <tpl fld="1" item="40"/>
          <tpl hier="33" item="4"/>
          <tpl fld="2" item="36"/>
          <tpl hier="40" item="16"/>
          <tpl hier="51" item="4294967295"/>
        </tpls>
      </m>
      <n v="9636151946.875" in="0" bc="00B4F0FF" fc="00008000">
        <tpls c="5">
          <tpl fld="1" item="40"/>
          <tpl hier="33" item="4"/>
          <tpl fld="2" item="9"/>
          <tpl hier="40" item="16"/>
          <tpl hier="51" item="4294967295"/>
        </tpls>
      </n>
      <n v="135743929126.22" in="0" bc="00B4F0FF" fc="00008000">
        <tpls c="5">
          <tpl fld="1" item="5"/>
          <tpl hier="33" item="4"/>
          <tpl fld="2" item="18"/>
          <tpl hier="40" item="16"/>
          <tpl hier="51" item="4294967295"/>
        </tpls>
      </n>
      <m in="0" bc="00B4F0FF" fc="00404040">
        <tpls c="5">
          <tpl fld="1" item="41"/>
          <tpl hier="33" item="4"/>
          <tpl fld="2" item="7"/>
          <tpl hier="40" item="16"/>
          <tpl hier="51" item="4294967295"/>
        </tpls>
      </m>
      <n v="1696942948.9399998" in="0" bc="00B4F0FF" fc="00008000">
        <tpls c="5">
          <tpl fld="1" item="12"/>
          <tpl hier="33" item="4"/>
          <tpl fld="2" item="22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8"/>
          <tpl hier="40" item="16"/>
          <tpl hier="51" item="4294967295"/>
        </tpls>
      </m>
      <n v="560639869.05534601" in="0" bc="00B4F0FF" fc="00008000">
        <tpls c="5">
          <tpl fld="1" item="39"/>
          <tpl hier="33" item="4"/>
          <tpl fld="2" item="24"/>
          <tpl hier="40" item="16"/>
          <tpl hier="51" item="4294967295"/>
        </tpls>
      </n>
      <n v="655539.28801709868" in="0" bc="00B4F0FF" fc="00008000">
        <tpls c="5">
          <tpl fld="1" item="45"/>
          <tpl hier="33" item="4"/>
          <tpl fld="2" item="38"/>
          <tpl hier="40" item="16"/>
          <tpl hier="51" item="4294967295"/>
        </tpls>
      </n>
      <m in="0" bc="00B4F0FF" fc="00404040">
        <tpls c="5">
          <tpl fld="1" item="17"/>
          <tpl hier="33" item="4"/>
          <tpl fld="2" item="12"/>
          <tpl hier="40" item="16"/>
          <tpl hier="51" item="4294967295"/>
        </tpls>
      </m>
      <n v="2540319100" in="0" bc="00B4F0FF" fc="00008000">
        <tpls c="5">
          <tpl fld="1" item="54"/>
          <tpl hier="33" item="4"/>
          <tpl fld="2" item="10"/>
          <tpl hier="40" item="16"/>
          <tpl hier="51" item="4294967295"/>
        </tpls>
      </n>
      <n v="576324634.12" in="0" bc="00B4F0FF" fc="00008000">
        <tpls c="5">
          <tpl fld="1" item="6"/>
          <tpl hier="33" item="4"/>
          <tpl fld="2" item="8"/>
          <tpl hier="40" item="16"/>
          <tpl hier="51" item="4294967295"/>
        </tpls>
      </n>
      <n v="447444071.10000002" in="0" fc="00008000">
        <tpls c="5">
          <tpl fld="20" item="11"/>
          <tpl hier="33" item="4"/>
          <tpl fld="2" item="4"/>
          <tpl hier="40" item="16"/>
          <tpl hier="51" item="4294967295"/>
        </tpls>
      </n>
      <m in="0" fc="00404040">
        <tpls c="5">
          <tpl fld="9" item="14"/>
          <tpl hier="33" item="4"/>
          <tpl fld="2" item="28"/>
          <tpl hier="40" item="16"/>
          <tpl hier="51" item="4294967295"/>
        </tpls>
      </m>
      <n v="172183771461.77499" in="0" bc="00B4F0FF" fc="00008000">
        <tpls c="5">
          <tpl fld="1" item="35"/>
          <tpl hier="33" item="4"/>
          <tpl fld="2" item="22"/>
          <tpl hier="40" item="16"/>
          <tpl hier="51" item="4294967295"/>
        </tpls>
      </n>
      <n v="19709000" in="0" bc="00B4F0FF" fc="00008000">
        <tpls c="4">
          <tpl fld="1" item="6"/>
          <tpl fld="4" item="180"/>
          <tpl fld="22" item="5"/>
          <tpl fld="7" item="0"/>
        </tpls>
      </n>
      <n v="599339178.55587506" in="0" bc="00B4F0FF" fc="00008000">
        <tpls c="5">
          <tpl fld="1" item="2"/>
          <tpl hier="33" item="4"/>
          <tpl fld="2" item="36"/>
          <tpl hier="40" item="16"/>
          <tpl hier="51" item="4294967295"/>
        </tpls>
      </n>
      <n v="1036508000" in="0" bc="00B4F0FF" fc="00008000">
        <tpls c="5">
          <tpl fld="1" item="23"/>
          <tpl hier="33" item="4"/>
          <tpl fld="2" item="17"/>
          <tpl hier="40" item="16"/>
          <tpl hier="51" item="4294967295"/>
        </tpls>
      </n>
      <n v="60060636341.209999" in="0" bc="00B4F0FF" fc="00008000">
        <tpls c="5">
          <tpl fld="1" item="43"/>
          <tpl hier="33" item="4"/>
          <tpl fld="2" item="22"/>
          <tpl hier="40" item="16"/>
          <tpl hier="51" item="4294967295"/>
        </tpls>
      </n>
      <n v="456110992.49000001" in="0" bc="00B4F0FF" fc="00008000">
        <tpls c="5">
          <tpl fld="1" item="18"/>
          <tpl hier="33" item="4"/>
          <tpl fld="2" item="33"/>
          <tpl hier="40" item="16"/>
          <tpl hier="51" item="4294967295"/>
        </tpls>
      </n>
      <n v="1897875300" in="0" bc="00B4F0FF" fc="00008000">
        <tpls c="5">
          <tpl fld="1" item="2"/>
          <tpl hier="33" item="4"/>
          <tpl fld="2" item="38"/>
          <tpl hier="40" item="16"/>
          <tpl hier="51" item="4294967295"/>
        </tpls>
      </n>
      <n v="6207819700" in="0" bc="00B4F0FF" fc="00008000">
        <tpls c="5">
          <tpl fld="1" item="12"/>
          <tpl hier="33" item="4"/>
          <tpl fld="2" item="38"/>
          <tpl hier="40" item="16"/>
          <tpl hier="51" item="4294967295"/>
        </tpls>
      </n>
      <n v="0.54184385253153133" in="0" bc="00B4F0FF" fc="00008000">
        <tpls c="5">
          <tpl fld="1" item="7"/>
          <tpl hier="33" item="4"/>
          <tpl fld="2" item="38"/>
          <tpl hier="40" item="16"/>
          <tpl hier="51" item="4294967295"/>
        </tpls>
      </n>
      <n v="700189260.02999997" in="0" bc="00B4F0FF" fc="00008000">
        <tpls c="5">
          <tpl fld="1" item="23"/>
          <tpl hier="33" item="4"/>
          <tpl fld="2" item="22"/>
          <tpl hier="40" item="16"/>
          <tpl hier="51" item="4294967295"/>
        </tpls>
      </n>
      <n v="2087298100.6700001" in="0" bc="00B4F0FF" fc="00008000">
        <tpls c="5">
          <tpl fld="1" item="23"/>
          <tpl hier="33" item="4"/>
          <tpl fld="2" item="13"/>
          <tpl hier="40" item="16"/>
          <tpl hier="51" item="4294967295"/>
        </tpls>
      </n>
      <n v="1385099800" in="0" bc="00B4F0FF" fc="00008000">
        <tpls c="5">
          <tpl fld="1" item="23"/>
          <tpl hier="33" item="4"/>
          <tpl fld="2" item="37"/>
          <tpl hier="40" item="16"/>
          <tpl hier="51" item="4294967295"/>
        </tpls>
      </n>
      <n v="0.13253019935773949" in="2" bc="00B4F0FF" fc="00008000">
        <tpls c="5">
          <tpl fld="1" item="9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9"/>
          <tpl hier="40" item="16"/>
          <tpl hier="51" item="4294967295"/>
        </tpls>
      </m>
      <n v="4540696140" in="0" bc="00B4F0FF" fc="00008000">
        <tpls c="5">
          <tpl fld="1" item="12"/>
          <tpl hier="33" item="4"/>
          <tpl fld="2" item="39"/>
          <tpl hier="40" item="16"/>
          <tpl hier="51" item="4294967295"/>
        </tpls>
      </n>
      <n v="1066900000" in="0" bc="00B4F0FF" fc="00008000">
        <tpls c="5">
          <tpl fld="1" item="10"/>
          <tpl hier="33" item="4"/>
          <tpl fld="2" item="21"/>
          <tpl hier="40" item="16"/>
          <tpl hier="51" item="4294967295"/>
        </tpls>
      </n>
      <n v="851586500" in="0" bc="00B4F0FF" fc="00008000">
        <tpls c="5">
          <tpl fld="1" item="10"/>
          <tpl hier="33" item="4"/>
          <tpl fld="2" item="19"/>
          <tpl hier="40" item="16"/>
          <tpl hier="51" item="4294967295"/>
        </tpls>
      </n>
      <n v="590314600" in="0" bc="00B4F0FF" fc="00008000">
        <tpls c="5">
          <tpl fld="1" item="10"/>
          <tpl hier="33" item="4"/>
          <tpl fld="2" item="25"/>
          <tpl hier="40" item="16"/>
          <tpl hier="51" item="4294967295"/>
        </tpls>
      </n>
      <n v="219475928.63" in="0" bc="00B4F0FF" fc="00008000">
        <tpls c="5">
          <tpl fld="1" item="10"/>
          <tpl hier="33" item="4"/>
          <tpl fld="2" item="14"/>
          <tpl hier="40" item="16"/>
          <tpl hier="51" item="4294967295"/>
        </tpls>
      </n>
      <n v="360783100" in="0" bc="00B4F0FF" fc="00008000">
        <tpls c="5">
          <tpl fld="1" item="10"/>
          <tpl hier="33" item="4"/>
          <tpl fld="2" item="40"/>
          <tpl hier="40" item="16"/>
          <tpl hier="51" item="4294967295"/>
        </tpls>
      </n>
      <n v="19676044905.275002" in="0" bc="00B4F0FF" fc="00008000">
        <tpls c="5">
          <tpl fld="1" item="29"/>
          <tpl hier="33" item="4"/>
          <tpl fld="2" item="40"/>
          <tpl hier="40" item="16"/>
          <tpl hier="51" item="4294967295"/>
        </tpls>
      </n>
      <n v="88539073251.318481" in="0" bc="00B4F0FF" fc="00008000">
        <tpls c="5">
          <tpl fld="1" item="33"/>
          <tpl hier="33" item="4"/>
          <tpl fld="2" item="40"/>
          <tpl hier="40" item="16"/>
          <tpl hier="51" item="4294967295"/>
        </tpls>
      </n>
      <n v="717481500" in="0" bc="00B4F0FF" fc="00008000">
        <tpls c="5">
          <tpl fld="1" item="54"/>
          <tpl hier="33" item="4"/>
          <tpl fld="2" item="40"/>
          <tpl hier="40" item="16"/>
          <tpl hier="51" item="4294967295"/>
        </tpls>
      </n>
      <n v="216721500" in="0" bc="00B4F0FF" fc="00008000">
        <tpls c="5">
          <tpl fld="1" item="46"/>
          <tpl hier="33" item="4"/>
          <tpl fld="2" item="40"/>
          <tpl hier="40" item="16"/>
          <tpl hier="51" item="4294967295"/>
        </tpls>
      </n>
      <n v="215272200" in="0" bc="00B4F0FF" fc="00008000">
        <tpls c="5">
          <tpl fld="1" item="11"/>
          <tpl hier="33" item="4"/>
          <tpl fld="2" item="40"/>
          <tpl hier="40" item="16"/>
          <tpl hier="51" item="4294967295"/>
        </tpls>
      </n>
      <n v="1678287300" in="0" bc="00B4F0FF" fc="00008000">
        <tpls c="5">
          <tpl fld="1" item="12"/>
          <tpl hier="33" item="4"/>
          <tpl fld="2" item="40"/>
          <tpl hier="40" item="16"/>
          <tpl hier="51" item="4294967295"/>
        </tpls>
      </n>
      <n v="21522888469.700001" in="0" bc="00B4F0FF" fc="00008000">
        <tpls c="5">
          <tpl fld="1" item="20"/>
          <tpl hier="33" item="4"/>
          <tpl fld="2" item="40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40"/>
          <tpl hier="40" item="16"/>
          <tpl hier="51" item="4294967295"/>
        </tpls>
      </n>
      <n v="934203000" in="0" bc="00B4F0FF" fc="00008000">
        <tpls c="5">
          <tpl fld="1" item="13"/>
          <tpl hier="33" item="4"/>
          <tpl fld="2" item="40"/>
          <tpl hier="40" item="16"/>
          <tpl hier="51" item="4294967295"/>
        </tpls>
      </n>
      <n v="118008459800" in="0" bc="00B4F0FF" fc="00008000">
        <tpls c="5">
          <tpl fld="1" item="5"/>
          <tpl hier="33" item="4"/>
          <tpl fld="2" item="40"/>
          <tpl hier="40" item="16"/>
          <tpl hier="51" item="4294967295"/>
        </tpls>
      </n>
      <n v="2235000" in="0" bc="00B4F0FF" fc="00008000">
        <tpls c="5">
          <tpl fld="1" item="45"/>
          <tpl hier="33" item="4"/>
          <tpl fld="2" item="40"/>
          <tpl hier="40" item="16"/>
          <tpl hier="51" item="4294967295"/>
        </tpls>
      </n>
      <n v="468310751213.98999" in="0" bc="00B4F0FF" fc="00008000">
        <tpls c="5">
          <tpl fld="1" item="3"/>
          <tpl hier="33" item="4"/>
          <tpl fld="2" item="23"/>
          <tpl hier="40" item="16"/>
          <tpl hier="51" item="4294967295"/>
        </tpls>
      </n>
      <m in="0" bc="00B4F0FF" fc="00404040">
        <tpls c="5">
          <tpl fld="1" item="40"/>
          <tpl hier="33" item="4"/>
          <tpl fld="2" item="12"/>
          <tpl hier="40" item="16"/>
          <tpl hier="51" item="4294967295"/>
        </tpls>
      </m>
      <m in="2" bc="00B4F0FF" fc="00404040">
        <tpls c="5">
          <tpl fld="1" item="8"/>
          <tpl hier="33" item="4"/>
          <tpl fld="2" item="2"/>
          <tpl hier="40" item="16"/>
          <tpl hier="51" item="4294967295"/>
        </tpls>
      </m>
      <n v="0.15239089826110891" in="2" bc="00B4F0FF" fc="00008000">
        <tpls c="5">
          <tpl fld="1" item="9"/>
          <tpl hier="33" item="4"/>
          <tpl fld="2" item="13"/>
          <tpl hier="40" item="16"/>
          <tpl hier="51" item="4294967295"/>
        </tpls>
      </n>
      <n v="0.49905778409087509" in="0" bc="00B4F0FF" fc="00008000">
        <tpls c="5">
          <tpl fld="1" item="7"/>
          <tpl hier="33" item="4"/>
          <tpl fld="2" item="33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4"/>
          <tpl hier="40" item="16"/>
          <tpl hier="51" item="4294967295"/>
        </tpls>
      </m>
      <m in="0" bc="00B4F0FF" fc="00404040">
        <tpls c="5">
          <tpl fld="1" item="28"/>
          <tpl hier="33" item="4"/>
          <tpl fld="2" item="25"/>
          <tpl hier="40" item="16"/>
          <tpl hier="51" item="4294967295"/>
        </tpls>
      </m>
      <n v="0.59723730480462622" bc="00B4F0FF" fc="00008000">
        <tpls c="5">
          <tpl fld="1" item="48"/>
          <tpl hier="33" item="4"/>
          <tpl fld="2" item="7"/>
          <tpl hier="40" item="16"/>
          <tpl hier="51" item="4294967295"/>
        </tpls>
      </n>
      <n v="74704668.809999973" in="0" bc="00B4F0FF" fc="00008000">
        <tpls c="5">
          <tpl fld="1" item="46"/>
          <tpl hier="33" item="4"/>
          <tpl fld="2" item="22"/>
          <tpl hier="40" item="16"/>
          <tpl hier="51" item="4294967295"/>
        </tpls>
      </n>
      <n v="1012708204.76" in="0" bc="00B4F0FF" fc="00008000">
        <tpls c="5">
          <tpl fld="1" item="28"/>
          <tpl hier="33" item="4"/>
          <tpl fld="2" item="8"/>
          <tpl hier="40" item="16"/>
          <tpl hier="51" item="4294967295"/>
        </tpls>
      </n>
      <n v="0.16972763235851543" in="2" bc="00B4F0FF" fc="00008000">
        <tpls c="5">
          <tpl fld="1" item="9"/>
          <tpl hier="33" item="4"/>
          <tpl fld="2" item="18"/>
          <tpl hier="40" item="16"/>
          <tpl hier="51" item="4294967295"/>
        </tpls>
      </n>
      <n v="43783626486.794998" in="0" bc="00B4F0FF" fc="00008000">
        <tpls c="5">
          <tpl fld="1" item="43"/>
          <tpl hier="33" item="4"/>
          <tpl fld="2" item="29"/>
          <tpl hier="40" item="16"/>
          <tpl hier="51" item="4294967295"/>
        </tpls>
      </n>
      <n v="2202973060.0806475" in="0" bc="00B4F0FF" fc="00008000">
        <tpls c="5">
          <tpl fld="1" item="12"/>
          <tpl hier="33" item="4"/>
          <tpl fld="2" item="36"/>
          <tpl hier="40" item="16"/>
          <tpl hier="51" item="4294967295"/>
        </tpls>
      </n>
      <n v="-286882" in="0" bc="00B4F0FF" fc="00000080">
        <tpls c="5">
          <tpl fld="1" item="41"/>
          <tpl hier="33" item="4"/>
          <tpl fld="2" item="6"/>
          <tpl hier="40" item="16"/>
          <tpl hier="51" item="4294967295"/>
        </tpls>
      </n>
      <n v="486769430" in="0" bc="00B4F0FF" fc="00008000">
        <tpls c="5">
          <tpl fld="1" item="19"/>
          <tpl hier="33" item="4"/>
          <tpl fld="2" item="38"/>
          <tpl hier="40" item="16"/>
          <tpl hier="51" item="4294967295"/>
        </tpls>
      </n>
      <n v="203064475673.10999" in="0" bc="00B4F0FF" fc="00008000">
        <tpls c="5">
          <tpl fld="1" item="16"/>
          <tpl hier="33" item="4"/>
          <tpl fld="2" item="33"/>
          <tpl hier="40" item="16"/>
          <tpl hier="51" item="4294967295"/>
        </tpls>
      </n>
      <n v="0.17511369987382466" in="2" bc="00B4F0FF" fc="00008000">
        <tpls c="5">
          <tpl fld="1" item="8"/>
          <tpl hier="33" item="4"/>
          <tpl fld="2" item="1"/>
          <tpl hier="40" item="16"/>
          <tpl hier="51" item="4294967295"/>
        </tpls>
      </n>
      <n v="12662528919.998371" in="0" bc="00B4F0FF" fc="00008000">
        <tpls c="5">
          <tpl fld="1" item="51"/>
          <tpl hier="33" item="4"/>
          <tpl fld="2" item="17"/>
          <tpl hier="40" item="16"/>
          <tpl hier="51" item="4294967295"/>
        </tpls>
      </n>
      <n v="18513100" in="0" bc="00B4F0FF" fc="00008000">
        <tpls c="5">
          <tpl fld="1" item="19"/>
          <tpl hier="33" item="4"/>
          <tpl fld="2" item="27"/>
          <tpl hier="40" item="16"/>
          <tpl hier="51" item="4294967295"/>
        </tpls>
      </n>
      <n v="144631180717.04993" in="0" bc="00B4F0FF" fc="00008000">
        <tpls c="5">
          <tpl fld="1" item="17"/>
          <tpl hier="33" item="4"/>
          <tpl fld="2" item="33"/>
          <tpl hier="40" item="16"/>
          <tpl hier="51" item="4294967295"/>
        </tpls>
      </n>
      <n v="-14883000" in="0" bc="00B4F0FF" fc="00000080">
        <tpls c="5">
          <tpl fld="1" item="46"/>
          <tpl hier="33" item="4"/>
          <tpl fld="2" item="15"/>
          <tpl hier="40" item="16"/>
          <tpl hier="51" item="4294967295"/>
        </tpls>
      </n>
      <n v="3114047900" in="0" bc="00B4F0FF" fc="00008000">
        <tpls c="5">
          <tpl fld="1" item="12"/>
          <tpl hier="33" item="4"/>
          <tpl fld="2" item="17"/>
          <tpl hier="40" item="16"/>
          <tpl hier="51" item="4294967295"/>
        </tpls>
      </n>
      <n v="0.14317728065847535" in="2" bc="00B4F0FF" fc="00008000">
        <tpls c="5">
          <tpl fld="1" item="8"/>
          <tpl hier="33" item="4"/>
          <tpl fld="2" item="8"/>
          <tpl hier="40" item="16"/>
          <tpl hier="51" item="4294967295"/>
        </tpls>
      </n>
      <n v="1954537107.1800001" in="0" bc="00B4F0FF" fc="00008000">
        <tpls c="5">
          <tpl fld="1" item="23"/>
          <tpl hier="33" item="4"/>
          <tpl fld="2" item="31"/>
          <tpl hier="40" item="16"/>
          <tpl hier="51" item="4294967295"/>
        </tpls>
      </n>
      <n v="1194225200" in="0" bc="00B4F0FF" fc="00008000">
        <tpls c="5">
          <tpl fld="1" item="2"/>
          <tpl hier="33" item="4"/>
          <tpl fld="2" item="39"/>
          <tpl hier="40" item="16"/>
          <tpl hier="51" item="4294967295"/>
        </tpls>
      </n>
      <n v="508374144.95000005" in="0" bc="00B4F0FF" fc="00008000">
        <tpls c="5">
          <tpl fld="1" item="10"/>
          <tpl hier="33" item="4"/>
          <tpl fld="2" item="8"/>
          <tpl hier="40" item="16"/>
          <tpl hier="51" item="4294967295"/>
        </tpls>
      </n>
      <m in="0" fc="00404040">
        <tpls c="5">
          <tpl fld="9" item="9"/>
          <tpl hier="33" item="4"/>
          <tpl fld="2" item="40"/>
          <tpl hier="40" item="16"/>
          <tpl hier="51" item="4294967295"/>
        </tpls>
      </m>
      <n v="194512842400" in="0" bc="00B4F0FF" fc="00008000">
        <tpls c="5">
          <tpl fld="1" item="16"/>
          <tpl hier="33" item="4"/>
          <tpl fld="2" item="40"/>
          <tpl hier="40" item="16"/>
          <tpl hier="51" item="4294967295"/>
        </tpls>
      </n>
      <n v="0.50576259034809479" in="0" bc="00B4F0FF" fc="00008000">
        <tpls c="5">
          <tpl fld="1" item="7"/>
          <tpl hier="33" item="4"/>
          <tpl fld="2" item="40"/>
          <tpl hier="40" item="16"/>
          <tpl hier="51" item="4294967295"/>
        </tpls>
      </n>
      <n v="287964500" in="0" bc="00B4F0FF" fc="00008000">
        <tpls c="5">
          <tpl fld="1" item="32"/>
          <tpl hier="33" item="4"/>
          <tpl fld="2" item="34"/>
          <tpl hier="40" item="16"/>
          <tpl hier="51" item="4294967295"/>
        </tpls>
      </n>
      <n v="86060358283.98526" in="0" bc="00B4F0FF" fc="00008000">
        <tpls c="5">
          <tpl fld="1" item="33"/>
          <tpl hier="33" item="4"/>
          <tpl fld="2" item="29"/>
          <tpl hier="40" item="16"/>
          <tpl hier="51" item="4294967295"/>
        </tpls>
      </n>
      <n v="1698804620.75" in="0" bc="00B4F0FF" fc="00008000">
        <tpls c="4">
          <tpl fld="1" item="6"/>
          <tpl fld="3" item="2"/>
          <tpl fld="22" item="5"/>
          <tpl fld="7" item="0"/>
        </tpls>
      </n>
      <n v="18091558132.196999" in="0" bc="00B4F0FF" fc="00008000">
        <tpls c="5">
          <tpl fld="1" item="29"/>
          <tpl hier="33" item="4"/>
          <tpl fld="2" item="14"/>
          <tpl hier="40" item="16"/>
          <tpl hier="51" item="4294967295"/>
        </tpls>
      </n>
      <n v="6.9757902960289511E-2" in="1" bc="00B4F0FF" fc="00008000">
        <tpls c="5">
          <tpl fld="1" item="21"/>
          <tpl hier="33" item="4"/>
          <tpl fld="2" item="28"/>
          <tpl hier="40" item="16"/>
          <tpl hier="51" item="4294967295"/>
        </tpls>
      </n>
      <n v="1249727492.1099999" in="0" bc="00B4F0FF" fc="00008000">
        <tpls c="5">
          <tpl fld="1" item="25"/>
          <tpl hier="33" item="4"/>
          <tpl fld="2" item="4"/>
          <tpl hier="40" item="16"/>
          <tpl hier="51" item="4294967295"/>
        </tpls>
      </n>
      <n v="214337500" in="0" bc="00B4F0FF" fc="00008000">
        <tpls c="5">
          <tpl fld="1" item="36"/>
          <tpl hier="33" item="4"/>
          <tpl fld="2" item="34"/>
          <tpl hier="40" item="16"/>
          <tpl hier="51" item="4294967295"/>
        </tpls>
      </n>
      <n v="1122249700" in="0" bc="00B4F0FF" fc="00008000">
        <tpls c="5">
          <tpl fld="1" item="39"/>
          <tpl hier="33" item="4"/>
          <tpl fld="2" item="25"/>
          <tpl hier="40" item="16"/>
          <tpl hier="51" item="4294967295"/>
        </tpls>
      </n>
      <n v="538206400" in="0" bc="00B4F0FF" fc="00008000">
        <tpls c="5">
          <tpl fld="1" item="6"/>
          <tpl hier="33" item="4"/>
          <tpl fld="2" item="17"/>
          <tpl hier="40" item="16"/>
          <tpl hier="51" item="4294967295"/>
        </tpls>
      </n>
      <n v="9791522672.6299992" in="0" bc="00B4F0FF" fc="00008000">
        <tpls c="5">
          <tpl fld="1" item="37"/>
          <tpl hier="33" item="4"/>
          <tpl fld="2" item="22"/>
          <tpl hier="40" item="16"/>
          <tpl hier="51" item="4294967295"/>
        </tpls>
      </n>
      <n v="397453400" in="0" bc="00B4F0FF" fc="00008000">
        <tpls c="5">
          <tpl fld="1" item="25"/>
          <tpl hier="33" item="4"/>
          <tpl fld="2" item="30"/>
          <tpl hier="40" item="16"/>
          <tpl hier="51" item="4294967295"/>
        </tpls>
      </n>
      <n v="0.13589292062033465" in="2" bc="00B4F0FF" fc="00008000">
        <tpls c="5">
          <tpl fld="1" item="15"/>
          <tpl hier="33" item="4"/>
          <tpl fld="2" item="10"/>
          <tpl hier="40" item="16"/>
          <tpl hier="51" item="4294967295"/>
        </tpls>
      </n>
      <n v="511022021549.67004" in="0" bc="00B4F0FF" fc="00008000">
        <tpls c="5">
          <tpl fld="1" item="3"/>
          <tpl hier="33" item="4"/>
          <tpl fld="2" item="31"/>
          <tpl hier="40" item="16"/>
          <tpl hier="51" item="4294967295"/>
        </tpls>
      </n>
      <n v="213454757459.28" in="0" bc="00B4F0FF" fc="00008000">
        <tpls c="5">
          <tpl fld="1" item="16"/>
          <tpl hier="33" item="4"/>
          <tpl fld="2" item="13"/>
          <tpl hier="40" item="16"/>
          <tpl hier="51" item="4294967295"/>
        </tpls>
      </n>
      <n v="1116405400" in="0" bc="00B4F0FF" fc="00008000">
        <tpls c="5">
          <tpl fld="1" item="25"/>
          <tpl hier="33" item="4"/>
          <tpl fld="2" item="26"/>
          <tpl hier="40" item="16"/>
          <tpl hier="51" item="4294967295"/>
        </tpls>
      </n>
      <n v="4441706472.1349249" in="0" bc="00B4F0FF" fc="00008000">
        <tpls c="5">
          <tpl fld="1" item="37"/>
          <tpl hier="33" item="4"/>
          <tpl fld="2" item="28"/>
          <tpl hier="40" item="16"/>
          <tpl hier="51" item="4294967295"/>
        </tpls>
      </n>
      <m in="0" bc="00B4F0FF" fc="00404040">
        <tpls c="5">
          <tpl fld="1" item="20"/>
          <tpl hier="33" item="4"/>
          <tpl fld="2" item="19"/>
          <tpl hier="40" item="16"/>
          <tpl hier="51" item="4294967295"/>
        </tpls>
      </m>
      <n v="0.59571057626282409" bc="00B4F0FF" fc="00008000">
        <tpls c="5">
          <tpl fld="1" item="48"/>
          <tpl hier="33" item="4"/>
          <tpl fld="2" item="23"/>
          <tpl hier="40" item="16"/>
          <tpl hier="51" item="4294967295"/>
        </tpls>
      </n>
      <n v="21350751719.239998" in="0" bc="00B4F0FF" fc="00008000">
        <tpls c="5">
          <tpl fld="1" item="20"/>
          <tpl hier="33" item="4"/>
          <tpl fld="2" item="28"/>
          <tpl hier="40" item="16"/>
          <tpl hier="51" item="4294967295"/>
        </tpls>
      </n>
      <n v="21716619745.82" in="0" bc="00B4F0FF" fc="00008000">
        <tpls c="5">
          <tpl fld="1" item="20"/>
          <tpl hier="33" item="4"/>
          <tpl fld="2" item="34"/>
          <tpl hier="40" item="16"/>
          <tpl hier="51" item="4294967295"/>
        </tpls>
      </n>
      <n v="74646196739" in="0" bc="00B4F0FF" fc="00008000">
        <tpls c="5">
          <tpl fld="1" item="5"/>
          <tpl hier="33" item="4"/>
          <tpl fld="2" item="12"/>
          <tpl hier="40" item="16"/>
          <tpl hier="51" item="4294967295"/>
        </tpls>
      </n>
      <m in="0" fc="00404040">
        <tpls c="5">
          <tpl fld="9" item="14"/>
          <tpl hier="33" item="4"/>
          <tpl fld="2" item="9"/>
          <tpl hier="40" item="16"/>
          <tpl hier="51" item="4294967295"/>
        </tpls>
      </m>
      <m in="2" bc="00B4F0FF" fc="00404040">
        <tpls c="5">
          <tpl fld="1" item="8"/>
          <tpl hier="33" item="4"/>
          <tpl fld="2" item="32"/>
          <tpl hier="40" item="16"/>
          <tpl hier="51" item="4294967295"/>
        </tpls>
      </m>
      <n v="430272300" in="0" bc="00B4F0FF" fc="00008000">
        <tpls c="5">
          <tpl fld="1" item="2"/>
          <tpl hier="33" item="4"/>
          <tpl fld="2" item="9"/>
          <tpl hier="40" item="16"/>
          <tpl hier="51" item="4294967295"/>
        </tpls>
      </n>
      <n v="237342832.94999993" in="0" bc="00B4F0FF" fc="00008000">
        <tpls c="5">
          <tpl fld="1" item="30"/>
          <tpl hier="33" item="4"/>
          <tpl fld="2" item="34"/>
          <tpl hier="40" item="16"/>
          <tpl hier="51" item="4294967295"/>
        </tpls>
      </n>
      <n v="427404300" in="0" bc="00B4F0FF" fc="00008000">
        <tpls c="5">
          <tpl fld="1" item="2"/>
          <tpl hier="33" item="4"/>
          <tpl fld="2" item="27"/>
          <tpl hier="40" item="16"/>
          <tpl hier="51" item="4294967295"/>
        </tpls>
      </n>
      <n v="1153581592.0599999" in="0" bc="00B4F0FF" fc="00008000">
        <tpls c="5">
          <tpl fld="1" item="6"/>
          <tpl hier="33" item="4"/>
          <tpl fld="2" item="7"/>
          <tpl hier="40" item="16"/>
          <tpl hier="51" item="4294967295"/>
        </tpls>
      </n>
      <m in="0" fc="00404040">
        <tpls c="5">
          <tpl fld="20" item="11"/>
          <tpl hier="33" item="4"/>
          <tpl fld="2" item="21"/>
          <tpl hier="40" item="16"/>
          <tpl hier="51" item="4294967295"/>
        </tpls>
      </m>
      <n v="1182135437.855" in="0" bc="00B4F0FF" fc="00008000">
        <tpls c="5">
          <tpl fld="1" item="28"/>
          <tpl hier="33" item="4"/>
          <tpl fld="2" item="17"/>
          <tpl hier="40" item="16"/>
          <tpl hier="51" item="4294967295"/>
        </tpls>
      </n>
      <n v="1979986700" in="0" bc="00B4F0FF" fc="00008000">
        <tpls c="5">
          <tpl fld="1" item="12"/>
          <tpl hier="33" item="4"/>
          <tpl fld="2" item="27"/>
          <tpl hier="40" item="16"/>
          <tpl hier="51" item="4294967295"/>
        </tpls>
      </n>
      <m in="0" fc="00404040">
        <tpls c="5">
          <tpl fld="20" item="10"/>
          <tpl hier="33" item="4"/>
          <tpl fld="2" item="28"/>
          <tpl hier="40" item="16"/>
          <tpl hier="51" item="4294967295"/>
        </tpls>
      </m>
      <n v="899146511.37" in="0" bc="00B4F0FF" fc="00008000">
        <tpls c="5">
          <tpl fld="1" item="18"/>
          <tpl hier="33" item="4"/>
          <tpl fld="2" item="34"/>
          <tpl hier="40" item="16"/>
          <tpl hier="51" item="4294967295"/>
        </tpls>
      </n>
      <m in="0" fc="00404040">
        <tpls c="5">
          <tpl fld="20" item="10"/>
          <tpl hier="33" item="4"/>
          <tpl fld="2" item="35"/>
          <tpl hier="40" item="16"/>
          <tpl hier="51" item="4294967295"/>
        </tpls>
      </m>
      <n v="445994700" in="0" bc="00B4F0FF" fc="00008000">
        <tpls c="5">
          <tpl fld="1" item="46"/>
          <tpl hier="33" item="4"/>
          <tpl fld="2" item="19"/>
          <tpl hier="40" item="16"/>
          <tpl hier="51" item="4294967295"/>
        </tpls>
      </n>
      <n v="56829300" in="0" bc="00B4F0FF" fc="00008000">
        <tpls c="5">
          <tpl fld="1" item="46"/>
          <tpl hier="33" item="4"/>
          <tpl fld="2" item="29"/>
          <tpl hier="40" item="16"/>
          <tpl hier="51" item="4294967295"/>
        </tpls>
      </n>
      <n v="2881590187.2893934" in="0" bc="00B4F0FF" fc="00008000">
        <tpls c="5">
          <tpl fld="1" item="37"/>
          <tpl hier="33" item="4"/>
          <tpl fld="2" item="9"/>
          <tpl hier="40" item="16"/>
          <tpl hier="51" item="4294967295"/>
        </tpls>
      </n>
      <n v="0.51750737211292186" bc="00B4F0FF" fc="00008000">
        <tpls c="5">
          <tpl fld="1" item="48"/>
          <tpl hier="33" item="4"/>
          <tpl fld="2" item="24"/>
          <tpl hier="40" item="16"/>
          <tpl hier="51" item="4294967295"/>
        </tpls>
      </n>
      <n v="6.8929413922578911E-2" in="1" bc="00B4F0FF" fc="00008000">
        <tpls c="5">
          <tpl fld="1" item="21"/>
          <tpl hier="33" item="4"/>
          <tpl fld="2" item="38"/>
          <tpl hier="40" item="16"/>
          <tpl hier="51" item="4294967295"/>
        </tpls>
      </n>
      <n v="314168287340" in="0" bc="00B4F0FF" fc="00008000">
        <tpls c="5">
          <tpl fld="1" item="3"/>
          <tpl hier="33" item="4"/>
          <tpl fld="2" item="39"/>
          <tpl hier="40" item="16"/>
          <tpl hier="51" item="4294967295"/>
        </tpls>
      </n>
      <m in="0" fc="00404040">
        <tpls c="5">
          <tpl fld="9" item="9"/>
          <tpl hier="33" item="4"/>
          <tpl fld="2" item="33"/>
          <tpl hier="40" item="16"/>
          <tpl hier="51" item="4294967295"/>
        </tpls>
      </m>
      <n v="10795376788.201572" in="0" bc="00B4F0FF" fc="00008000">
        <tpls c="5">
          <tpl fld="1" item="40"/>
          <tpl hier="33" item="4"/>
          <tpl fld="2" item="29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7"/>
          <tpl hier="40" item="16"/>
          <tpl hier="51" item="4294967295"/>
        </tpls>
      </m>
      <n v="57593700" in="0" bc="00B4F0FF" fc="00008000">
        <tpls c="5">
          <tpl fld="1" item="46"/>
          <tpl hier="33" item="4"/>
          <tpl fld="2" item="35"/>
          <tpl hier="40" item="16"/>
          <tpl hier="51" item="4294967295"/>
        </tpls>
      </n>
      <n v="18445891592.4869" in="0" bc="00B4F0FF" fc="00008000">
        <tpls c="5">
          <tpl fld="1" item="29"/>
          <tpl hier="33" item="4"/>
          <tpl fld="2" item="23"/>
          <tpl hier="40" item="16"/>
          <tpl hier="51" item="4294967295"/>
        </tpls>
      </n>
      <n v="684580700" in="0" bc="00B4F0FF" fc="00008000">
        <tpls c="5">
          <tpl fld="1" item="32"/>
          <tpl hier="33" item="4"/>
          <tpl fld="2" item="5"/>
          <tpl hier="40" item="16"/>
          <tpl hier="51" item="4294967295"/>
        </tpls>
      </n>
      <m in="0" fc="00404040">
        <tpls c="5">
          <tpl fld="20" item="10"/>
          <tpl hier="33" item="4"/>
          <tpl fld="2" item="38"/>
          <tpl hier="40" item="16"/>
          <tpl hier="51" item="4294967295"/>
        </tpls>
      </m>
      <n v="20666150300.049999" in="0" bc="00B4F0FF" fc="00008000">
        <tpls c="5">
          <tpl fld="1" item="20"/>
          <tpl hier="33" item="4"/>
          <tpl fld="2" item="21"/>
          <tpl hier="40" item="16"/>
          <tpl hier="51" item="4294967295"/>
        </tpls>
      </n>
      <n v="0.57224574490352231" bc="00B4F0FF" fc="00008000">
        <tpls c="5">
          <tpl fld="1" item="48"/>
          <tpl hier="33" item="4"/>
          <tpl fld="2" item="28"/>
          <tpl hier="40" item="16"/>
          <tpl hier="51" item="4294967295"/>
        </tpls>
      </n>
      <n v="2404789721.8046594" in="0" bc="00B4F0FF" fc="00008000">
        <tpls c="5">
          <tpl fld="1" item="54"/>
          <tpl hier="33" item="4"/>
          <tpl fld="2" item="32"/>
          <tpl hier="40" item="16"/>
          <tpl hier="51" item="4294967295"/>
        </tpls>
      </n>
      <n v="7958210534.360199" in="0" bc="00B4F0FF" fc="00008000">
        <tpls c="5">
          <tpl fld="1" item="37"/>
          <tpl hier="33" item="4"/>
          <tpl fld="2" item="13"/>
          <tpl hier="40" item="16"/>
          <tpl hier="51" item="4294967295"/>
        </tpls>
      </n>
      <n v="1214737411.8699999" in="0" bc="00B4F0FF" fc="00008000">
        <tpls c="5">
          <tpl fld="1" item="25"/>
          <tpl hier="33" item="4"/>
          <tpl fld="2" item="5"/>
          <tpl hier="40" item="16"/>
          <tpl hier="51" item="4294967295"/>
        </tpls>
      </n>
      <n v="1044191979.73" in="0" bc="00B4F0FF" fc="00008000">
        <tpls c="5">
          <tpl fld="1" item="28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5"/>
          <tpl hier="33" item="4"/>
          <tpl fld="2" item="12"/>
          <tpl hier="40" item="16"/>
          <tpl hier="51" item="4294967295"/>
        </tpls>
      </m>
      <n v="20058904500.41" in="0" bc="00B4F0FF" fc="00008000">
        <tpls c="5">
          <tpl fld="1" item="29"/>
          <tpl hier="33" item="4"/>
          <tpl fld="2" item="33"/>
          <tpl hier="40" item="16"/>
          <tpl hier="51" item="4294967295"/>
        </tpls>
      </n>
      <m in="2" bc="00B4F0FF" fc="00404040">
        <tpls c="5">
          <tpl fld="1" item="8"/>
          <tpl hier="33" item="4"/>
          <tpl fld="2" item="24"/>
          <tpl hier="40" item="16"/>
          <tpl hier="51" item="4294967295"/>
        </tpls>
      </m>
      <n v="1258467019.9100003" in="0" bc="00B4F0FF" fc="00008000">
        <tpls c="5">
          <tpl fld="1" item="54"/>
          <tpl hier="33" item="4"/>
          <tpl fld="2" item="0"/>
          <tpl hier="40" item="16"/>
          <tpl hier="51" item="4294967295"/>
        </tpls>
      </n>
      <n v="0.14395159284028147" in="2" bc="00B4F0FF" fc="00008000">
        <tpls c="5">
          <tpl fld="1" item="15"/>
          <tpl hier="33" item="4"/>
          <tpl fld="2" item="34"/>
          <tpl hier="40" item="16"/>
          <tpl hier="51" item="4294967295"/>
        </tpls>
      </n>
      <n v="331889600" in="0" bc="00B4F0FF" fc="00008000">
        <tpls c="5">
          <tpl fld="1" item="10"/>
          <tpl hier="33" item="4"/>
          <tpl fld="2" item="35"/>
          <tpl hier="40" item="16"/>
          <tpl hier="51" item="4294967295"/>
        </tpls>
      </n>
      <n v="1187388811.0300002" in="0" bc="00B4F0FF" fc="00008000">
        <tpls c="5">
          <tpl fld="1" item="28"/>
          <tpl hier="33" item="4"/>
          <tpl fld="2" item="38"/>
          <tpl hier="40" item="16"/>
          <tpl hier="51" item="4294967295"/>
        </tpls>
      </n>
      <n v="1509674100" in="0" bc="00B4F0FF" fc="00008000">
        <tpls c="5">
          <tpl fld="1" item="13"/>
          <tpl hier="33" item="4"/>
          <tpl fld="2" item="17"/>
          <tpl hier="40" item="16"/>
          <tpl hier="51" item="4294967295"/>
        </tpls>
      </n>
      <n v="125905400" in="0" bc="00B4F0FF" fc="00008000">
        <tpls c="5">
          <tpl fld="1" item="46"/>
          <tpl hier="33" item="4"/>
          <tpl fld="2" item="33"/>
          <tpl hier="40" item="16"/>
          <tpl hier="51" item="4294967295"/>
        </tpls>
      </n>
      <n v="0.54987173877968887" bc="00B4F0FF" fc="00008000">
        <tpls c="5">
          <tpl fld="1" item="48"/>
          <tpl hier="33" item="4"/>
          <tpl fld="2" item="13"/>
          <tpl hier="40" item="16"/>
          <tpl hier="51" item="4294967295"/>
        </tpls>
      </n>
      <n v="1762045774.6099999" in="0" bc="00B4F0FF" fc="00008000">
        <tpls c="5">
          <tpl fld="1" item="18"/>
          <tpl hier="33" item="4"/>
          <tpl fld="2" item="18"/>
          <tpl hier="40" item="16"/>
          <tpl hier="51" item="4294967295"/>
        </tpls>
      </n>
      <n v="102667665000" in="0" bc="00B4F0FF" fc="00008000">
        <tpls c="5">
          <tpl fld="1" item="5"/>
          <tpl hier="33" item="4"/>
          <tpl fld="2" item="37"/>
          <tpl hier="40" item="16"/>
          <tpl hier="51" item="4294967295"/>
        </tpls>
      </n>
      <n v="1336400127.6800001" in="0" bc="00B4F0FF" fc="00008000">
        <tpls c="4">
          <tpl fld="1" item="6"/>
          <tpl hier="33" item="9"/>
          <tpl fld="22" item="5"/>
          <tpl fld="7" item="0"/>
        </tpls>
      </n>
      <n v="2646792119.1299996" in="0" bc="00B4F0FF" fc="00008000">
        <tpls c="5">
          <tpl fld="1" item="54"/>
          <tpl hier="33" item="4"/>
          <tpl fld="2" item="18"/>
          <tpl hier="40" item="16"/>
          <tpl hier="51" item="4294967295"/>
        </tpls>
      </n>
      <n v="12762026143.534576" in="0" bc="00B4F0FF" fc="00008000">
        <tpls c="5">
          <tpl fld="1" item="51"/>
          <tpl hier="33" item="4"/>
          <tpl fld="2" item="18"/>
          <tpl hier="40" item="16"/>
          <tpl hier="51" item="4294967295"/>
        </tpls>
      </n>
      <m in="0" bc="00B4F0FF" fc="00404040">
        <tpls c="5">
          <tpl fld="1" item="44"/>
          <tpl hier="33" item="4"/>
          <tpl fld="2" item="29"/>
          <tpl hier="40" item="16"/>
          <tpl hier="51" item="4294967295"/>
        </tpls>
      </m>
      <n v="0.13367948545402039" in="2" bc="00B4F0FF" fc="00008000">
        <tpls c="5">
          <tpl fld="1" item="8"/>
          <tpl hier="33" item="4"/>
          <tpl fld="2" item="26"/>
          <tpl hier="40" item="16"/>
          <tpl hier="51" item="4294967295"/>
        </tpls>
      </n>
      <n v="21154506041.799999" in="0" bc="00B4F0FF" fc="00008000">
        <tpls c="5">
          <tpl fld="1" item="20"/>
          <tpl hier="33" item="4"/>
          <tpl fld="2" item="17"/>
          <tpl hier="40" item="16"/>
          <tpl hier="51" item="4294967295"/>
        </tpls>
      </n>
      <n v="0" in="0" fc="00404040">
        <tpls c="5">
          <tpl fld="9" item="9"/>
          <tpl hier="33" item="4"/>
          <tpl fld="2" item="0"/>
          <tpl hier="40" item="16"/>
          <tpl hier="51" item="4294967295"/>
        </tpls>
      </n>
      <n v="0.6211157758032011" bc="00B4F0FF" fc="00008000">
        <tpls c="5">
          <tpl fld="1" item="48"/>
          <tpl hier="33" item="4"/>
          <tpl fld="2" item="5"/>
          <tpl hier="40" item="16"/>
          <tpl hier="51" item="4294967295"/>
        </tpls>
      </n>
      <n v="3261206027.2053957" in="0" bc="00B4F0FF" fc="00008000">
        <tpls c="5">
          <tpl fld="1" item="12"/>
          <tpl hier="33" item="4"/>
          <tpl fld="2" item="12"/>
          <tpl hier="40" item="16"/>
          <tpl hier="51" item="4294967295"/>
        </tpls>
      </n>
      <n v="0.14250460272241133" in="1" bc="00B4F0FF" fc="00008000">
        <tpls c="5">
          <tpl fld="1" item="21"/>
          <tpl hier="33" item="4"/>
          <tpl fld="2" item="20"/>
          <tpl hier="40" item="16"/>
          <tpl hier="51" item="4294967295"/>
        </tpls>
      </n>
      <n v="-71924600" in="0" bc="00B4F0FF" fc="00000080">
        <tpls c="5">
          <tpl fld="1" item="46"/>
          <tpl hier="33" item="4"/>
          <tpl fld="2" item="34"/>
          <tpl hier="40" item="16"/>
          <tpl hier="51" item="4294967295"/>
        </tpls>
      </n>
      <n v="184500900" in="0" bc="00B4F0FF" fc="00008000">
        <tpls c="5">
          <tpl fld="1" item="19"/>
          <tpl hier="33" item="4"/>
          <tpl fld="2" item="15"/>
          <tpl hier="40" item="16"/>
          <tpl hier="51" item="4294967295"/>
        </tpls>
      </n>
      <n v="1566364200" in="0" bc="00B4F0FF" fc="00008000">
        <tpls c="5">
          <tpl fld="1" item="14"/>
          <tpl hier="33" item="4"/>
          <tpl fld="2" item="16"/>
          <tpl hier="40" item="16"/>
          <tpl hier="51" item="4294967295"/>
        </tpls>
      </n>
      <n v="15011651752.74036" in="0" bc="00B4F0FF" fc="00008000">
        <tpls c="5">
          <tpl fld="1" item="51"/>
          <tpl hier="33" item="4"/>
          <tpl fld="2" item="6"/>
          <tpl hier="40" item="16"/>
          <tpl hier="51" item="4294967295"/>
        </tpls>
      </n>
      <n v="0.52460603452755306" in="0" bc="00B4F0FF" fc="00008000">
        <tpls c="5">
          <tpl fld="1" item="7"/>
          <tpl hier="33" item="4"/>
          <tpl fld="2" item="32"/>
          <tpl hier="40" item="16"/>
          <tpl hier="51" item="4294967295"/>
        </tpls>
      </n>
      <n v="1202958100" in="0" bc="00B4F0FF" fc="00008000">
        <tpls c="5">
          <tpl fld="1" item="23"/>
          <tpl hier="33" item="4"/>
          <tpl fld="2" item="29"/>
          <tpl hier="40" item="16"/>
          <tpl hier="51" item="4294967295"/>
        </tpls>
      </n>
      <n v="10017186965.57781" in="0" bc="00B4F0FF" fc="00008000">
        <tpls c="5">
          <tpl fld="1" item="37"/>
          <tpl hier="33" item="4"/>
          <tpl fld="2" item="0"/>
          <tpl hier="40" item="16"/>
          <tpl hier="51" item="4294967295"/>
        </tpls>
      </n>
      <n v="164789382400" in="0" bc="00B4F0FF" fc="00008000">
        <tpls c="5">
          <tpl fld="1" item="16"/>
          <tpl hier="33" item="4"/>
          <tpl fld="2" item="28"/>
          <tpl hier="40" item="16"/>
          <tpl hier="51" item="4294967295"/>
        </tpls>
      </n>
      <n v="723345786.03999996" in="0" bc="00B4F0FF" fc="00008000">
        <tpls c="5">
          <tpl fld="1" item="11"/>
          <tpl hier="33" item="4"/>
          <tpl fld="2" item="23"/>
          <tpl hier="40" item="16"/>
          <tpl hier="51" item="4294967295"/>
        </tpls>
      </n>
      <n v="210556300" in="0" bc="00B4F0FF" fc="00008000">
        <tpls c="5">
          <tpl fld="1" item="32"/>
          <tpl hier="33" item="4"/>
          <tpl fld="2" item="16"/>
          <tpl hier="40" item="16"/>
          <tpl hier="51" item="4294967295"/>
        </tpls>
      </n>
      <n v="217593122539.35101" in="0" bc="00B4F0FF" fc="00008000">
        <tpls c="5">
          <tpl fld="1" item="3"/>
          <tpl hier="33" item="4"/>
          <tpl fld="2" item="32"/>
          <tpl hier="40" item="16"/>
          <tpl hier="51" item="4294967295"/>
        </tpls>
      </n>
      <m in="0" fc="00404040">
        <tpls c="5">
          <tpl fld="20" item="10"/>
          <tpl hier="33" item="4"/>
          <tpl fld="2" item="32"/>
          <tpl hier="40" item="16"/>
          <tpl hier="51" item="4294967295"/>
        </tpls>
      </m>
      <n v="269016965.90999997" in="0" bc="00B4F0FF" fc="00008000">
        <tpls c="5">
          <tpl fld="1" item="30"/>
          <tpl hier="33" item="4"/>
          <tpl fld="2" item="1"/>
          <tpl hier="40" item="16"/>
          <tpl hier="51" item="4294967295"/>
        </tpls>
      </n>
      <n v="53839921.106244996" in="0" bc="00B4F0FF" fc="00008000">
        <tpls c="5">
          <tpl fld="1" item="31"/>
          <tpl hier="33" item="4"/>
          <tpl fld="2" item="24"/>
          <tpl hier="40" item="16"/>
          <tpl hier="51" item="4294967295"/>
        </tpls>
      </n>
      <n v="1390214742" in="0" bc="00B4F0FF" fc="00008000">
        <tpls c="5">
          <tpl fld="1" item="10"/>
          <tpl hier="33" item="4"/>
          <tpl fld="2" item="7"/>
          <tpl hier="40" item="16"/>
          <tpl hier="51" item="4294967295"/>
        </tpls>
      </n>
      <n v="119133863660" in="0" bc="00B4F0FF" fc="00008000">
        <tpls c="5">
          <tpl fld="1" item="5"/>
          <tpl hier="33" item="4"/>
          <tpl fld="2" item="38"/>
          <tpl hier="40" item="16"/>
          <tpl hier="51" item="4294967295"/>
        </tpls>
      </n>
      <n v="322954500" in="0" bc="00B4F0FF" fc="00008000">
        <tpls c="5">
          <tpl fld="1" item="31"/>
          <tpl hier="33" item="4"/>
          <tpl fld="2" item="38"/>
          <tpl hier="40" item="16"/>
          <tpl hier="51" item="4294967295"/>
        </tpls>
      </n>
      <n v="1643658300" in="0" bc="00B4F0FF" fc="00008000">
        <tpls c="5">
          <tpl fld="1" item="18"/>
          <tpl hier="33" item="4"/>
          <tpl fld="2" item="38"/>
          <tpl hier="40" item="16"/>
          <tpl hier="51" item="4294967295"/>
        </tpls>
      </n>
      <n v="2562154001" in="0" bc="00B4F0FF" fc="00008000">
        <tpls c="5">
          <tpl fld="1" item="23"/>
          <tpl hier="33" item="4"/>
          <tpl fld="2" item="18"/>
          <tpl hier="40" item="16"/>
          <tpl hier="51" item="4294967295"/>
        </tpls>
      </n>
      <n v="1468225820.8900001" in="0" bc="00B4F0FF" fc="00008000">
        <tpls c="5">
          <tpl fld="1" item="23"/>
          <tpl hier="33" item="4"/>
          <tpl fld="2" item="34"/>
          <tpl hier="40" item="16"/>
          <tpl hier="51" item="4294967295"/>
        </tpls>
      </n>
      <n v="1181886816.0899999" in="0" bc="00B4F0FF" fc="00008000">
        <tpls c="5">
          <tpl fld="1" item="23"/>
          <tpl hier="33" item="4"/>
          <tpl fld="2" item="8"/>
          <tpl hier="40" item="16"/>
          <tpl hier="51" item="4294967295"/>
        </tpls>
      </n>
      <m in="0" fc="00404040">
        <tpls c="5">
          <tpl fld="9" item="5"/>
          <tpl hier="33" item="4"/>
          <tpl fld="2" item="39"/>
          <tpl hier="40" item="16"/>
          <tpl hier="51" item="4294967295"/>
        </tpls>
      </m>
      <m in="0" fc="00404040">
        <tpls c="5">
          <tpl fld="20" item="10"/>
          <tpl hier="33" item="4"/>
          <tpl fld="2" item="39"/>
          <tpl hier="40" item="16"/>
          <tpl hier="51" item="4294967295"/>
        </tpls>
      </m>
      <n v="10943896829.269691" in="0" bc="00B4F0FF" fc="00008000">
        <tpls c="5">
          <tpl fld="1" item="51"/>
          <tpl hier="33" item="4"/>
          <tpl fld="2" item="39"/>
          <tpl hier="40" item="16"/>
          <tpl hier="51" item="4294967295"/>
        </tpls>
      </n>
      <n v="606570503.07999992" in="0" bc="00B4F0FF" fc="00008000">
        <tpls c="5">
          <tpl fld="1" item="10"/>
          <tpl hier="33" item="4"/>
          <tpl fld="2" item="1"/>
          <tpl hier="40" item="16"/>
          <tpl hier="51" item="4294967295"/>
        </tpls>
      </n>
      <n v="837875792.9799999" in="0" bc="00B4F0FF" fc="00008000">
        <tpls c="5">
          <tpl fld="1" item="10"/>
          <tpl hier="33" item="4"/>
          <tpl fld="2" item="23"/>
          <tpl hier="40" item="16"/>
          <tpl hier="51" item="4294967295"/>
        </tpls>
      </n>
      <n v="295597243.30999994" in="0" bc="00B4F0FF" fc="00008000">
        <tpls c="5">
          <tpl fld="1" item="10"/>
          <tpl hier="33" item="4"/>
          <tpl fld="2" item="22"/>
          <tpl hier="40" item="16"/>
          <tpl hier="51" item="4294967295"/>
        </tpls>
      </n>
      <n v="902400995" in="0" bc="00B4F0FF" fc="00008000">
        <tpls c="5">
          <tpl fld="1" item="14"/>
          <tpl hier="33" item="4"/>
          <tpl fld="2" item="6"/>
          <tpl hier="40" item="16"/>
          <tpl hier="51" item="4294967295"/>
        </tpls>
      </n>
      <n v="2831692016.3599997" in="0" bc="00B4F0FF" fc="00008000">
        <tpls c="5">
          <tpl fld="1" item="14"/>
          <tpl hier="33" item="4"/>
          <tpl fld="2" item="31"/>
          <tpl hier="40" item="16"/>
          <tpl hier="51" item="4294967295"/>
        </tpls>
      </n>
      <n v="0.58575363792800372" bc="00B4F0FF" fc="00008000">
        <tpls c="5">
          <tpl fld="1" item="48"/>
          <tpl hier="33" item="4"/>
          <tpl fld="2" item="4"/>
          <tpl hier="40" item="16"/>
          <tpl hier="51" item="4294967295"/>
        </tpls>
      </n>
      <n v="781000" in="0" bc="00B4F0FF" fc="00008000">
        <tpls c="5">
          <tpl fld="1" item="45"/>
          <tpl hier="33" item="4"/>
          <tpl fld="2" item="15"/>
          <tpl hier="40" item="16"/>
          <tpl hier="51" item="4294967295"/>
        </tpls>
      </n>
      <n v="111966212709.83209" in="0" bc="00B4F0FF" fc="00008000">
        <tpls c="5">
          <tpl fld="1" item="16"/>
          <tpl hier="33" item="4"/>
          <tpl fld="2" item="32"/>
          <tpl hier="40" item="16"/>
          <tpl hier="51" item="4294967295"/>
        </tpls>
      </n>
      <n v="339089799.99999988" in="0" bc="00B4F0FF" fc="00008000">
        <tpls c="5">
          <tpl fld="1" item="30"/>
          <tpl hier="33" item="4"/>
          <tpl fld="2" item="23"/>
          <tpl hier="40" item="16"/>
          <tpl hier="51" item="4294967295"/>
        </tpls>
      </n>
      <n v="0.15637325356550599" in="2" bc="00B4F0FF" fc="00008000">
        <tpls c="5">
          <tpl fld="1" item="9"/>
          <tpl hier="33" item="4"/>
          <tpl fld="2" item="23"/>
          <tpl hier="40" item="16"/>
          <tpl hier="51" item="4294967295"/>
        </tpls>
      </n>
      <m in="0" fc="00404040">
        <tpls c="5">
          <tpl fld="20" item="10"/>
          <tpl hier="33" item="4"/>
          <tpl fld="2" item="21"/>
          <tpl hier="40" item="16"/>
          <tpl hier="51" item="4294967295"/>
        </tpls>
      </m>
      <n v="3851231580.2079096" in="0" bc="00B4F0FF" fc="00008000">
        <tpls c="5">
          <tpl fld="1" item="37"/>
          <tpl hier="33" item="4"/>
          <tpl fld="2" item="2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7"/>
          <tpl hier="40" item="16"/>
          <tpl hier="51" item="4294967295"/>
        </tpls>
      </m>
      <m in="0" bc="00B4F0FF" fc="00404040">
        <tpls c="5">
          <tpl fld="1" item="41"/>
          <tpl hier="33" item="4"/>
          <tpl fld="2" item="36"/>
          <tpl hier="40" item="16"/>
          <tpl hier="51" item="4294967295"/>
        </tpls>
      </m>
      <n v="24285727300" in="0" bc="00B4F0FF" fc="00008000">
        <tpls c="5">
          <tpl fld="1" item="44"/>
          <tpl hier="33" item="4"/>
          <tpl fld="2" item="4"/>
          <tpl hier="40" item="16"/>
          <tpl hier="51" item="4294967295"/>
        </tpls>
      </n>
      <n v="218319000" in="0" bc="00B4F0FF" fc="00008000">
        <tpls c="5">
          <tpl fld="1" item="6"/>
          <tpl hier="33" item="4"/>
          <tpl fld="2" item="27"/>
          <tpl hier="40" item="16"/>
          <tpl hier="51" item="4294967295"/>
        </tpls>
      </n>
      <n v="10820183038.201572" in="0" bc="00B4F0FF" fc="00008000">
        <tpls c="5">
          <tpl fld="1" item="40"/>
          <tpl hier="33" item="4"/>
          <tpl fld="2" item="15"/>
          <tpl hier="40" item="16"/>
          <tpl hier="51" item="4294967295"/>
        </tpls>
      </n>
      <n v="98717800" in="0" bc="00B4F0FF" fc="00008000">
        <tpls c="5">
          <tpl fld="1" item="32"/>
          <tpl hier="33" item="4"/>
          <tpl fld="2" item="27"/>
          <tpl hier="40" item="16"/>
          <tpl hier="51" item="4294967295"/>
        </tpls>
      </n>
      <n v="648224.41268727765" in="0" bc="00B4F0FF" fc="00008000">
        <tpls c="5">
          <tpl fld="1" item="45"/>
          <tpl hier="33" item="4"/>
          <tpl fld="2" item="5"/>
          <tpl hier="40" item="16"/>
          <tpl hier="51" item="4294967295"/>
        </tpls>
      </n>
      <n v="237192263100" in="0" bc="00B4F0FF" fc="00008000">
        <tpls c="5">
          <tpl fld="1" item="3"/>
          <tpl hier="33" item="4"/>
          <tpl fld="2" item="30"/>
          <tpl hier="40" item="16"/>
          <tpl hier="51" item="4294967295"/>
        </tpls>
      </n>
      <n v="91839613.819999993" in="0" bc="00B4F0FF" fc="00008000">
        <tpls c="5">
          <tpl fld="1" item="31"/>
          <tpl hier="33" item="4"/>
          <tpl fld="2" item="33"/>
          <tpl hier="40" item="16"/>
          <tpl hier="51" item="4294967295"/>
        </tpls>
      </n>
      <n v="8.5196421820960214E-3" in="1" bc="00B4F0FF" fc="00008000">
        <tpls c="5">
          <tpl fld="1" item="24"/>
          <tpl hier="33" item="4"/>
          <tpl fld="2" item="12"/>
          <tpl hier="40" item="16"/>
          <tpl hier="51" item="4294967295"/>
        </tpls>
      </n>
      <n v="613146356.55591607" in="0" bc="00B4F0FF" fc="00008000">
        <tpls c="5">
          <tpl fld="1" item="54"/>
          <tpl hier="33" item="4"/>
          <tpl fld="2" item="24"/>
          <tpl hier="40" item="16"/>
          <tpl hier="51" item="4294967295"/>
        </tpls>
      </n>
      <n v="6.8832007232296474E-2" in="1" bc="00B4F0FF" fc="00008000">
        <tpls c="5">
          <tpl fld="1" item="21"/>
          <tpl hier="33" item="4"/>
          <tpl fld="2" item="26"/>
          <tpl hier="40" item="16"/>
          <tpl hier="51" item="4294967295"/>
        </tpls>
      </n>
      <n v="547796806902.73999" in="0" bc="00B4F0FF" fc="00008000">
        <tpls c="5">
          <tpl fld="1" item="3"/>
          <tpl hier="33" item="4"/>
          <tpl fld="2" item="34"/>
          <tpl hier="40" item="16"/>
          <tpl hier="51" item="4294967295"/>
        </tpls>
      </n>
      <n v="165517635234.35699" in="0" bc="00B4F0FF" fc="00008000">
        <tpls c="5">
          <tpl fld="1" item="35"/>
          <tpl hier="33" item="4"/>
          <tpl fld="2" item="31"/>
          <tpl hier="40" item="16"/>
          <tpl hier="51" item="4294967295"/>
        </tpls>
      </n>
      <n v="852599681.19000006" in="0" bc="00B4F0FF" fc="00008000">
        <tpls c="5">
          <tpl fld="1" item="13"/>
          <tpl hier="33" item="4"/>
          <tpl fld="2" item="33"/>
          <tpl hier="40" item="16"/>
          <tpl hier="51" item="4294967295"/>
        </tpls>
      </n>
      <n v="758217100" in="0" bc="00B4F0FF" fc="00008000">
        <tpls c="5">
          <tpl fld="1" item="14"/>
          <tpl hier="33" item="4"/>
          <tpl fld="2" item="27"/>
          <tpl hier="40" item="16"/>
          <tpl hier="51" item="4294967295"/>
        </tpls>
      </n>
      <m in="0" fc="00404040">
        <tpls c="5">
          <tpl fld="9" item="10"/>
          <tpl hier="33" item="4"/>
          <tpl fld="2" item="38"/>
          <tpl hier="40" item="16"/>
          <tpl hier="51" item="4294967295"/>
        </tpls>
      </m>
      <n v="1099742900" in="0" bc="00B4F0FF" fc="00008000">
        <tpls c="5">
          <tpl fld="1" item="25"/>
          <tpl hier="33" item="4"/>
          <tpl fld="2" item="38"/>
          <tpl hier="40" item="16"/>
          <tpl hier="51" item="4294967295"/>
        </tpls>
      </n>
      <n v="0.51494020548735031" in="0" bc="00B4F0FF" fc="00008000">
        <tpls c="5">
          <tpl fld="1" item="7"/>
          <tpl hier="33" item="4"/>
          <tpl fld="2" item="39"/>
          <tpl hier="40" item="16"/>
          <tpl hier="51" item="4294967295"/>
        </tpls>
      </n>
      <n v="305565950.54999995" in="0" bc="00B4F0FF" fc="00008000">
        <tpls c="5">
          <tpl fld="1" item="10"/>
          <tpl hier="33" item="4"/>
          <tpl fld="2" item="6"/>
          <tpl hier="40" item="16"/>
          <tpl hier="51" item="4294967295"/>
        </tpls>
      </n>
      <n v="1210505597.8052988" in="0" bc="00B4F0FF" fc="00008000">
        <tpls c="5">
          <tpl fld="1" item="14"/>
          <tpl hier="33" item="4"/>
          <tpl fld="2" item="3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1"/>
          <tpl hier="40" item="16"/>
          <tpl hier="51" item="4294967295"/>
        </tpls>
      </m>
      <n v="34899300" in="0" bc="00B4F0FF" fc="00008000">
        <tpls c="5">
          <tpl fld="1" item="41"/>
          <tpl hier="33" item="4"/>
          <tpl fld="2" item="4"/>
          <tpl hier="40" item="16"/>
          <tpl hier="51" item="4294967295"/>
        </tpls>
      </n>
      <n v="19579718950.824001" in="0" bc="00B4F0FF" fc="00008000">
        <tpls c="5">
          <tpl fld="1" item="29"/>
          <tpl hier="33" item="4"/>
          <tpl fld="2" item="22"/>
          <tpl hier="40" item="16"/>
          <tpl hier="51" item="4294967295"/>
        </tpls>
      </n>
      <n v="241869100" in="0" bc="00B4F0FF" fc="00008000">
        <tpls c="5">
          <tpl fld="1" item="30"/>
          <tpl hier="33" item="4"/>
          <tpl fld="2" item="19"/>
          <tpl hier="40" item="16"/>
          <tpl hier="51" item="4294967295"/>
        </tpls>
      </n>
      <n v="0.50528539418370844" in="0" bc="00B4F0FF" fc="00008000">
        <tpls c="5">
          <tpl fld="1" item="7"/>
          <tpl hier="33" item="4"/>
          <tpl fld="2" item="26"/>
          <tpl hier="40" item="16"/>
          <tpl hier="51" item="4294967295"/>
        </tpls>
      </n>
      <m in="0" fc="00404040">
        <tpls c="5">
          <tpl fld="9" item="5"/>
          <tpl hier="33" item="4"/>
          <tpl fld="2" item="14"/>
          <tpl hier="40" item="16"/>
          <tpl hier="51" item="4294967295"/>
        </tpls>
      </m>
      <n v="1583357200" bc="00B4F0FF" fc="00008000">
        <tpls c="5">
          <tpl fld="1" item="38"/>
          <tpl hier="33" item="4"/>
          <tpl fld="2" item="15"/>
          <tpl hier="40" item="16"/>
          <tpl hier="51" item="4294967295"/>
        </tpls>
      </n>
      <n v="3502770373.6700001" in="0" bc="00B4F0FF" fc="00008000">
        <tpls c="5">
          <tpl fld="1" item="12"/>
          <tpl hier="33" item="4"/>
          <tpl fld="2" item="34"/>
          <tpl hier="40" item="16"/>
          <tpl hier="51" item="4294967295"/>
        </tpls>
      </n>
      <m in="0" bc="00B4F0FF" fc="00404040">
        <tpls c="5">
          <tpl fld="1" item="34"/>
          <tpl hier="33" item="4"/>
          <tpl fld="2" item="24"/>
          <tpl hier="40" item="16"/>
          <tpl hier="51" item="4294967295"/>
        </tpls>
      </m>
      <n v="10684546624.179998" in="0" bc="00B4F0FF" fc="00008000">
        <tpls c="5">
          <tpl fld="1" item="40"/>
          <tpl hier="33" item="4"/>
          <tpl fld="2" item="23"/>
          <tpl hier="40" item="16"/>
          <tpl hier="51" item="4294967295"/>
        </tpls>
      </n>
      <n v="10310521.949999999" in="0" fc="00008000">
        <tpls c="5">
          <tpl fld="9" item="10"/>
          <tpl hier="33" item="4"/>
          <tpl fld="2" item="6"/>
          <tpl hier="40" item="16"/>
          <tpl hier="51" item="4294967295"/>
        </tpls>
      </n>
      <n v="2022834186.4496667" bc="00B4F0FF" fc="00008000">
        <tpls c="5">
          <tpl fld="1" item="38"/>
          <tpl hier="33" item="4"/>
          <tpl fld="2" item="36"/>
          <tpl hier="40" item="16"/>
          <tpl hier="51" item="4294967295"/>
        </tpls>
      </n>
      <n v="0.12235862088422721" in="2" bc="00B4F0FF" fc="00008000">
        <tpls c="5">
          <tpl fld="1" item="15"/>
          <tpl hier="33" item="4"/>
          <tpl fld="2" item="37"/>
          <tpl hier="40" item="16"/>
          <tpl hier="51" item="4294967295"/>
        </tpls>
      </n>
      <n v="19809892941.921997" in="0" bc="00B4F0FF" fc="00008000">
        <tpls c="5">
          <tpl fld="1" item="29"/>
          <tpl hier="33" item="4"/>
          <tpl fld="2" item="4"/>
          <tpl hier="40" item="16"/>
          <tpl hier="51" item="4294967295"/>
        </tpls>
      </n>
      <n v="8.3313201816088284E-2" in="1" bc="00B4F0FF" fc="00008000">
        <tpls c="5">
          <tpl fld="1" item="21"/>
          <tpl hier="33" item="4"/>
          <tpl fld="2" item="23"/>
          <tpl hier="40" item="16"/>
          <tpl hier="51" item="4294967295"/>
        </tpls>
      </n>
      <n v="7657682541.7049198" in="0" bc="00B4F0FF" fc="00008000">
        <tpls c="5">
          <tpl fld="1" item="37"/>
          <tpl hier="33" item="4"/>
          <tpl fld="2" item="23"/>
          <tpl hier="40" item="16"/>
          <tpl hier="51" item="4294967295"/>
        </tpls>
      </n>
      <n v="0.58151854100362477" in="0" bc="00B4F0FF" fc="00008000">
        <tpls c="5">
          <tpl fld="1" item="7"/>
          <tpl hier="33" item="4"/>
          <tpl fld="2" item="14"/>
          <tpl hier="40" item="16"/>
          <tpl hier="51" item="4294967295"/>
        </tpls>
      </n>
      <n v="0.45608830285300694" bc="00B4F0FF" fc="00008000">
        <tpls c="5">
          <tpl fld="1" item="48"/>
          <tpl hier="33" item="4"/>
          <tpl fld="2" item="20"/>
          <tpl hier="40" item="16"/>
          <tpl hier="51" item="4294967295"/>
        </tpls>
      </n>
      <n v="1572251052.0599999" bc="00B4F0FF" fc="00008000">
        <tpls c="5">
          <tpl fld="1" item="38"/>
          <tpl hier="33" item="4"/>
          <tpl fld="2" item="22"/>
          <tpl hier="40" item="16"/>
          <tpl hier="51" item="4294967295"/>
        </tpls>
      </n>
      <n v="14007000" in="0" bc="00B4F0FF" fc="00008000">
        <tpls c="4">
          <tpl fld="1" item="6"/>
          <tpl fld="6" item="3"/>
          <tpl fld="22" item="5"/>
          <tpl fld="7" item="0"/>
        </tpls>
      </n>
      <n v="10821139404.179073" in="0" bc="00B4F0FF" fc="00008000">
        <tpls c="5">
          <tpl fld="1" item="40"/>
          <tpl hier="33" item="4"/>
          <tpl fld="2" item="26"/>
          <tpl hier="40" item="16"/>
          <tpl hier="51" item="4294967295"/>
        </tpls>
      </n>
      <n v="2325431549.9100003" in="0" bc="00B4F0FF" fc="00008000">
        <tpls c="5">
          <tpl fld="1" item="54"/>
          <tpl hier="33" item="4"/>
          <tpl fld="2" item="5"/>
          <tpl hier="40" item="16"/>
          <tpl hier="51" item="4294967295"/>
        </tpls>
      </n>
      <m in="0" fc="00404040">
        <tpls c="5">
          <tpl fld="20" item="10"/>
          <tpl hier="33" item="4"/>
          <tpl fld="2" item="14"/>
          <tpl hier="40" item="16"/>
          <tpl hier="51" item="4294967295"/>
        </tpls>
      </m>
      <n v="8.537748097803409E-2" in="1" bc="00B4F0FF" fc="00008000">
        <tpls c="5">
          <tpl fld="1" item="21"/>
          <tpl hier="33" item="4"/>
          <tpl fld="2" item="18"/>
          <tpl hier="40" item="16"/>
          <tpl hier="51" item="4294967295"/>
        </tpls>
      </n>
      <n v="228094832000" in="0" bc="00B4F0FF" fc="00008000">
        <tpls c="5">
          <tpl fld="1" item="3"/>
          <tpl hier="33" item="4"/>
          <tpl fld="2" item="19"/>
          <tpl hier="40" item="16"/>
          <tpl hier="51" item="4294967295"/>
        </tpls>
      </n>
      <n v="111643989700" in="0" bc="00B4F0FF" fc="00008000">
        <tpls c="5">
          <tpl fld="1" item="5"/>
          <tpl hier="33" item="4"/>
          <tpl fld="2" item="29"/>
          <tpl hier="40" item="16"/>
          <tpl hier="51" item="4294967295"/>
        </tpls>
      </n>
      <m in="0" fc="00404040">
        <tpls c="5">
          <tpl fld="9" item="10"/>
          <tpl hier="33" item="4"/>
          <tpl fld="2" item="21"/>
          <tpl hier="40" item="16"/>
          <tpl hier="51" item="4294967295"/>
        </tpls>
      </m>
      <n v="1246317200" in="0" bc="00B4F0FF" fc="00008000">
        <tpls c="5">
          <tpl fld="1" item="54"/>
          <tpl hier="33" item="4"/>
          <tpl fld="2" item="25"/>
          <tpl hier="40" item="16"/>
          <tpl hier="51" item="4294967295"/>
        </tpls>
      </n>
      <n v="407685100" in="0" bc="00B4F0FF" fc="00008000">
        <tpls c="5">
          <tpl fld="1" item="18"/>
          <tpl hier="33" item="4"/>
          <tpl fld="2" item="35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0"/>
          <tpl hier="40" item="16"/>
          <tpl hier="51" item="4294967295"/>
        </tpls>
      </m>
      <n v="3348210725.3199997" in="0" bc="00B4F0FF" fc="00008000">
        <tpls c="5">
          <tpl fld="1" item="12"/>
          <tpl hier="33" item="4"/>
          <tpl fld="2" item="0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5"/>
          <tpl hier="40" item="16"/>
          <tpl hier="51" item="4294967295"/>
        </tpls>
      </m>
      <n v="84495539800" in="0" bc="00B4F0FF" fc="00008000">
        <tpls c="5">
          <tpl fld="1" item="5"/>
          <tpl hier="33" item="4"/>
          <tpl fld="2" item="30"/>
          <tpl hier="40" item="16"/>
          <tpl hier="51" item="4294967295"/>
        </tpls>
      </n>
      <n v="0.14536233013614877" in="2" bc="00B4F0FF" fc="00008000">
        <tpls c="5">
          <tpl fld="1" item="9"/>
          <tpl hier="33" item="4"/>
          <tpl fld="2" item="28"/>
          <tpl hier="40" item="16"/>
          <tpl hier="51" item="4294967295"/>
        </tpls>
      </n>
      <n v="175535440" in="0" bc="00B4F0FF" fc="00008000">
        <tpls c="5">
          <tpl fld="1" item="31"/>
          <tpl hier="33" item="4"/>
          <tpl fld="2" item="39"/>
          <tpl hier="40" item="16"/>
          <tpl hier="51" item="4294967295"/>
        </tpls>
      </n>
      <n v="9.7180495552938326E-2" in="1" bc="00B4F0FF" fc="00008000">
        <tpls c="5">
          <tpl fld="1" item="21"/>
          <tpl hier="33" item="4"/>
          <tpl fld="2" item="36"/>
          <tpl hier="40" item="16"/>
          <tpl hier="51" item="4294967295"/>
        </tpls>
      </n>
      <n v="384145860" in="0" bc="00B4F0FF" fc="00008000">
        <tpls c="5">
          <tpl fld="1" item="49"/>
          <tpl hier="33" item="4"/>
          <tpl fld="2" item="32"/>
          <tpl hier="40" item="16"/>
          <tpl hier="51" item="4294967295"/>
        </tpls>
      </n>
      <n v="408500" in="0" bc="00B4F0FF" fc="00008000">
        <tpls c="5">
          <tpl fld="1" item="45"/>
          <tpl hier="33" item="4"/>
          <tpl fld="2" item="34"/>
          <tpl hier="40" item="16"/>
          <tpl hier="51" item="4294967295"/>
        </tpls>
      </n>
      <n v="12650602335.812815" in="0" bc="00B4F0FF" fc="00008000">
        <tpls c="5">
          <tpl fld="1" item="51"/>
          <tpl hier="33" item="4"/>
          <tpl fld="2" item="14"/>
          <tpl hier="40" item="16"/>
          <tpl hier="51" item="4294967295"/>
        </tpls>
      </n>
      <n v="0.1386900418081517" in="2" bc="00B4F0FF" fc="00008000">
        <tpls c="5">
          <tpl fld="1" item="8"/>
          <tpl hier="33" item="4"/>
          <tpl fld="2" item="33"/>
          <tpl hier="40" item="16"/>
          <tpl hier="51" item="4294967295"/>
        </tpls>
      </n>
      <n v="169938320.47114491" in="0" bc="00B4F0FF" fc="00008000">
        <tpls c="5">
          <tpl fld="1" item="25"/>
          <tpl hier="33" item="4"/>
          <tpl fld="2" item="36"/>
          <tpl hier="40" item="16"/>
          <tpl hier="51" item="4294967295"/>
        </tpls>
      </n>
      <n v="0.57769542213869585" bc="00B4F0FF" fc="00008000">
        <tpls c="5">
          <tpl fld="1" item="48"/>
          <tpl hier="33" item="4"/>
          <tpl fld="2" item="31"/>
          <tpl hier="40" item="16"/>
          <tpl hier="51" item="4294967295"/>
        </tpls>
      </n>
      <n v="2994419784.6191669" bc="00B4F0FF" fc="00008000">
        <tpls c="5">
          <tpl fld="1" item="38"/>
          <tpl hier="33" item="4"/>
          <tpl fld="2" item="12"/>
          <tpl hier="40" item="16"/>
          <tpl hier="51" item="4294967295"/>
        </tpls>
      </n>
      <n v="6375" in="0" bc="00B4F0FF" fc="00008000">
        <tpls c="5">
          <tpl fld="1" item="45"/>
          <tpl hier="33" item="4"/>
          <tpl fld="2" item="22"/>
          <tpl hier="40" item="16"/>
          <tpl hier="51" item="4294967295"/>
        </tpls>
      </n>
      <n v="5127594953.5199995" in="0" bc="00B4F0FF" fc="00008000">
        <tpls c="5">
          <tpl fld="1" item="12"/>
          <tpl hier="33" item="4"/>
          <tpl fld="2" item="13"/>
          <tpl hier="40" item="16"/>
          <tpl hier="51" item="4294967295"/>
        </tpls>
      </n>
      <n v="823105200" in="0" bc="00B4F0FF" fc="00008000">
        <tpls c="5">
          <tpl fld="1" item="2"/>
          <tpl hier="33" item="4"/>
          <tpl fld="2" item="37"/>
          <tpl hier="40" item="16"/>
          <tpl hier="51" item="4294967295"/>
        </tpls>
      </n>
      <m in="0" fc="00404040">
        <tpls c="5">
          <tpl fld="9" item="9"/>
          <tpl hier="33" item="4"/>
          <tpl fld="2" item="35"/>
          <tpl hier="40" item="16"/>
          <tpl hier="51" item="4294967295"/>
        </tpls>
      </m>
      <n v="1299553990.3099999" in="0" bc="00B4F0FF" fc="00008000">
        <tpls c="5">
          <tpl fld="1" item="18"/>
          <tpl hier="33" item="4"/>
          <tpl fld="2" item="23"/>
          <tpl hier="40" item="16"/>
          <tpl hier="51" item="4294967295"/>
        </tpls>
      </n>
      <n v="141352779000" in="0" bc="00B4F0FF" fc="00008000">
        <tpls c="5">
          <tpl fld="1" item="16"/>
          <tpl hier="33" item="4"/>
          <tpl fld="2" item="20"/>
          <tpl hier="40" item="16"/>
          <tpl hier="51" item="4294967295"/>
        </tpls>
      </n>
      <n v="151709209909.34015" in="0" bc="00B4F0FF" fc="00008000">
        <tpls c="5">
          <tpl fld="1" item="17"/>
          <tpl hier="33" item="4"/>
          <tpl fld="2" item="39"/>
          <tpl hier="40" item="16"/>
          <tpl hier="51" item="4294967295"/>
        </tpls>
      </n>
      <n v="3881089.9999999995" in="0" bc="00B4F0FF" fc="00008000">
        <tpls c="5">
          <tpl fld="1" item="45"/>
          <tpl hier="33" item="4"/>
          <tpl fld="2" item="7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9"/>
          <tpl hier="40" item="16"/>
          <tpl hier="51" item="4294967295"/>
        </tpls>
      </m>
      <n v="1971434975.0799999" in="0" bc="00B4F0FF" fc="00008000">
        <tpls c="5">
          <tpl fld="1" item="2"/>
          <tpl hier="33" item="4"/>
          <tpl fld="2" item="7"/>
          <tpl hier="40" item="16"/>
          <tpl hier="51" item="4294967295"/>
        </tpls>
      </n>
      <n v="0.56686655650437667" bc="00B4F0FF" fc="00008000">
        <tpls c="5">
          <tpl fld="1" item="48"/>
          <tpl hier="33" item="4"/>
          <tpl fld="2" item="22"/>
          <tpl hier="40" item="16"/>
          <tpl hier="51" item="4294967295"/>
        </tpls>
      </n>
      <n v="677941762.54999995" in="0" bc="00B4F0FF" fc="00008000">
        <tpls c="5">
          <tpl fld="1" item="54"/>
          <tpl hier="33" item="4"/>
          <tpl fld="2" item="22"/>
          <tpl hier="40" item="16"/>
          <tpl hier="51" item="4294967295"/>
        </tpls>
      </n>
      <n v="0.56205723076943892" bc="00B4F0FF" fc="00008000">
        <tpls c="5">
          <tpl fld="1" item="48"/>
          <tpl hier="33" item="4"/>
          <tpl fld="2" item="32"/>
          <tpl hier="40" item="16"/>
          <tpl hier="51" item="4294967295"/>
        </tpls>
      </n>
      <m in="0" bc="00B4F0FF" fc="00404040">
        <tpls c="5">
          <tpl fld="1" item="43"/>
          <tpl hier="33" item="4"/>
          <tpl fld="2" item="32"/>
          <tpl hier="40" item="16"/>
          <tpl hier="51" item="4294967295"/>
        </tpls>
      </m>
      <n v="0.13114632891504999" in="2" bc="00B4F0FF" fc="00008000">
        <tpls c="5">
          <tpl fld="1" item="15"/>
          <tpl hier="33" item="4"/>
          <tpl fld="2" item="9"/>
          <tpl hier="40" item="16"/>
          <tpl hier="51" item="4294967295"/>
        </tpls>
      </n>
      <n v="166352127.03" in="0" bc="00B4F0FF" fc="00008000">
        <tpls c="5">
          <tpl fld="1" item="32"/>
          <tpl hier="33" item="4"/>
          <tpl fld="2" item="6"/>
          <tpl hier="40" item="16"/>
          <tpl hier="51" item="4294967295"/>
        </tpls>
      </n>
      <n v="0.14734365694824236" in="2" bc="00B4F0FF" fc="00008000">
        <tpls c="5">
          <tpl fld="1" item="8"/>
          <tpl hier="33" item="4"/>
          <tpl fld="2" item="22"/>
          <tpl hier="40" item="16"/>
          <tpl hier="51" item="4294967295"/>
        </tpls>
      </n>
      <n v="141989222649.63596" in="0" bc="00B4F0FF" fc="00008000">
        <tpls c="5">
          <tpl fld="1" item="17"/>
          <tpl hier="33" item="4"/>
          <tpl fld="2" item="10"/>
          <tpl hier="40" item="16"/>
          <tpl hier="51" item="4294967295"/>
        </tpls>
      </n>
      <n v="12768794430.764835" in="0" bc="00B4F0FF" fc="00008000">
        <tpls c="5">
          <tpl fld="1" item="51"/>
          <tpl hier="33" item="4"/>
          <tpl fld="2" item="31"/>
          <tpl hier="40" item="16"/>
          <tpl hier="51" item="4294967295"/>
        </tpls>
      </n>
      <m in="0" bc="00B4F0FF" fc="00404040">
        <tpls c="5">
          <tpl fld="1" item="45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10"/>
          <tpl hier="40" item="16"/>
          <tpl hier="51" item="4294967295"/>
        </tpls>
      </m>
      <m in="0" fc="00404040">
        <tpls c="5">
          <tpl fld="20" item="10"/>
          <tpl hier="33" item="4"/>
          <tpl fld="2" item="30"/>
          <tpl hier="40" item="16"/>
          <tpl hier="51" item="4294967295"/>
        </tpls>
      </m>
      <n v="433468600" in="0" bc="00B4F0FF" fc="00008000">
        <tpls c="5">
          <tpl fld="1" item="30"/>
          <tpl hier="33" item="4"/>
          <tpl fld="2" item="38"/>
          <tpl hier="40" item="16"/>
          <tpl hier="51" item="4294967295"/>
        </tpls>
      </n>
      <n v="4818423909.6900005" in="0" bc="00B4F0FF" fc="00008000">
        <tpls c="5">
          <tpl fld="1" item="12"/>
          <tpl hier="33" item="4"/>
          <tpl fld="2" item="23"/>
          <tpl hier="40" item="16"/>
          <tpl hier="51" item="4294967295"/>
        </tpls>
      </n>
      <n v="10720604975.99625" in="0" bc="00B4F0FF" fc="00008000">
        <tpls c="5">
          <tpl fld="1" item="40"/>
          <tpl hier="33" item="4"/>
          <tpl fld="2" item="13"/>
          <tpl hier="40" item="16"/>
          <tpl hier="51" item="4294967295"/>
        </tpls>
      </n>
      <m in="0" bc="00B4F0FF" fc="00404040">
        <tpls c="5">
          <tpl fld="1" item="23"/>
          <tpl hier="33" item="4"/>
          <tpl fld="2" item="3"/>
          <tpl hier="40" item="16"/>
          <tpl hier="51" item="4294967295"/>
        </tpls>
      </m>
      <n v="122717714600" in="0" bc="00B4F0FF" fc="00008000">
        <tpls c="5">
          <tpl fld="1" item="16"/>
          <tpl hier="33" item="4"/>
          <tpl fld="2" item="19"/>
          <tpl hier="40" item="16"/>
          <tpl hier="51" item="4294967295"/>
        </tpls>
      </n>
      <n v="11710368997.751591" in="0" bc="00B4F0FF" fc="00008000">
        <tpls c="5">
          <tpl fld="1" item="51"/>
          <tpl hier="33" item="4"/>
          <tpl fld="2" item="9"/>
          <tpl hier="40" item="16"/>
          <tpl hier="51" item="4294967295"/>
        </tpls>
      </n>
      <n v="21784702858.18" in="0" bc="00B4F0FF" fc="00008000">
        <tpls c="5">
          <tpl fld="1" item="20"/>
          <tpl hier="33" item="4"/>
          <tpl fld="2" item="4"/>
          <tpl hier="40" item="16"/>
          <tpl hier="51" item="4294967295"/>
        </tpls>
      </n>
      <n v="7.6162108457452554E-2" in="1" bc="00B4F0FF" fc="00008000">
        <tpls c="5">
          <tpl fld="1" item="21"/>
          <tpl hier="33" item="4"/>
          <tpl fld="2" item="10"/>
          <tpl hier="40" item="16"/>
          <tpl hier="51" item="4294967295"/>
        </tpls>
      </n>
      <n v="0.16543649989343967" in="2" bc="00B4F0FF" fc="00008000">
        <tpls c="5">
          <tpl fld="1" item="8"/>
          <tpl hier="33" item="4"/>
          <tpl fld="2" item="6"/>
          <tpl hier="40" item="16"/>
          <tpl hier="51" item="4294967295"/>
        </tpls>
      </n>
      <n v="13712544223.13929" in="0" bc="00B4F0FF" fc="00008000">
        <tpls c="5">
          <tpl fld="1" item="51"/>
          <tpl hier="33" item="4"/>
          <tpl fld="2" item="13"/>
          <tpl hier="40" item="16"/>
          <tpl hier="51" item="4294967295"/>
        </tpls>
      </n>
      <n v="508580750.48000002" in="0" bc="00B4F0FF" fc="00008000">
        <tpls c="5">
          <tpl fld="1" item="25"/>
          <tpl hier="33" item="4"/>
          <tpl fld="2" item="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4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6"/>
          <tpl hier="40" item="16"/>
          <tpl hier="51" item="4294967295"/>
        </tpls>
      </m>
      <n v="1467345319.100466" in="0" bc="00B4F0FF" fc="00008000">
        <tpls c="5">
          <tpl fld="1" item="23"/>
          <tpl hier="33" item="4"/>
          <tpl fld="2" item="1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8"/>
          <tpl hier="40" item="16"/>
          <tpl hier="51" item="4294967295"/>
        </tpls>
      </m>
      <n v="19824881527.040001" in="0" bc="00B4F0FF" fc="00008000">
        <tpls c="5">
          <tpl fld="1" item="29"/>
          <tpl hier="33" item="4"/>
          <tpl fld="2" item="38"/>
          <tpl hier="40" item="16"/>
          <tpl hier="51" item="4294967295"/>
        </tpls>
      </n>
      <n v="5563014300" bc="00B4F0FF" fc="00008000">
        <tpls c="5">
          <tpl fld="1" item="38"/>
          <tpl hier="33" item="4"/>
          <tpl fld="2" item="38"/>
          <tpl hier="40" item="16"/>
          <tpl hier="51" item="4294967295"/>
        </tpls>
      </n>
      <n v="2289303200" in="0" bc="00B4F0FF" fc="00008000">
        <tpls c="5">
          <tpl fld="1" item="23"/>
          <tpl hier="33" item="4"/>
          <tpl fld="2" item="19"/>
          <tpl hier="40" item="16"/>
          <tpl hier="51" item="4294967295"/>
        </tpls>
      </n>
      <n v="1756460435.3338571" in="0" bc="00B4F0FF" fc="00008000">
        <tpls c="5">
          <tpl fld="1" item="23"/>
          <tpl hier="33" item="4"/>
          <tpl fld="2" item="1"/>
          <tpl hier="40" item="16"/>
          <tpl hier="51" item="4294967295"/>
        </tpls>
      </n>
      <n v="20106051833.689999" in="0" bc="00B4F0FF" fc="00008000">
        <tpls c="5">
          <tpl fld="1" item="20"/>
          <tpl hier="33" item="4"/>
          <tpl fld="2" item="39"/>
          <tpl hier="40" item="16"/>
          <tpl hier="51" item="4294967295"/>
        </tpls>
      </n>
      <n v="424811400" in="0" bc="00B4F0FF" fc="00008000">
        <tpls c="5">
          <tpl fld="1" item="49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9"/>
          <tpl hier="40" item="16"/>
          <tpl hier="51" item="4294967295"/>
        </tpls>
      </m>
      <n v="314827500" in="0" bc="00B4F0FF" fc="00008000">
        <tpls c="5">
          <tpl fld="1" item="10"/>
          <tpl hier="33" item="4"/>
          <tpl fld="2" item="9"/>
          <tpl hier="40" item="16"/>
          <tpl hier="51" item="4294967295"/>
        </tpls>
      </n>
      <n v="585821101.92999995" in="0" bc="00B4F0FF" fc="00008000">
        <tpls c="5">
          <tpl fld="1" item="10"/>
          <tpl hier="33" item="4"/>
          <tpl fld="2" item="0"/>
          <tpl hier="40" item="16"/>
          <tpl hier="51" item="4294967295"/>
        </tpls>
      </n>
      <n v="402326500" in="0" bc="00B4F0FF" fc="00008000">
        <tpls c="5">
          <tpl fld="1" item="32"/>
          <tpl hier="33" item="4"/>
          <tpl fld="2" item="42"/>
          <tpl hier="40" item="16"/>
          <tpl hier="51" item="4294967295"/>
        </tpls>
      </n>
      <n v="0.13227532626754565" in="2" bc="00B4F0FF" fc="00008000">
        <tpls c="5">
          <tpl fld="1" item="15"/>
          <tpl hier="33" item="4"/>
          <tpl fld="2" item="42"/>
          <tpl hier="40" item="16"/>
          <tpl hier="51" item="4294967295"/>
        </tpls>
      </n>
      <n v="136128564894.86958" in="0" bc="00B4F0FF" fc="00008000">
        <tpls c="5">
          <tpl fld="1" item="34"/>
          <tpl hier="33" item="4"/>
          <tpl fld="2" item="42"/>
          <tpl hier="40" item="16"/>
          <tpl hier="51" item="4294967295"/>
        </tpls>
      </n>
      <m in="0" fc="00404040">
        <tpls c="5">
          <tpl fld="20" item="10"/>
          <tpl hier="33" item="4"/>
          <tpl fld="2" item="42"/>
          <tpl hier="40" item="16"/>
          <tpl hier="51" item="4294967295"/>
        </tpls>
      </m>
      <n v="263678597.56" in="0" bc="00B4F0FF" fc="00008000">
        <tpls c="5">
          <tpl fld="1" item="31"/>
          <tpl hier="33" item="4"/>
          <tpl fld="2" item="42"/>
          <tpl hier="40" item="16"/>
          <tpl hier="51" item="4294967295"/>
        </tpls>
      </n>
      <n v="528208845997.28003" in="0" bc="00B4F0FF" fc="00008000">
        <tpls c="5">
          <tpl fld="1" item="3"/>
          <tpl hier="33" item="4"/>
          <tpl fld="2" item="42"/>
          <tpl hier="40" item="16"/>
          <tpl hier="51" item="4294967295"/>
        </tpls>
      </n>
      <n v="3226091900" in="0" bc="00B4F0FF" fc="00008000">
        <tpls c="5">
          <tpl fld="1" item="14"/>
          <tpl hier="33" item="4"/>
          <tpl fld="2" item="20"/>
          <tpl hier="40" item="16"/>
          <tpl hier="51" item="4294967295"/>
        </tpls>
      </n>
      <n v="884305800" in="0" bc="00B4F0FF" fc="00008000">
        <tpls c="5">
          <tpl fld="1" item="14"/>
          <tpl hier="33" item="4"/>
          <tpl fld="2" item="15"/>
          <tpl hier="40" item="16"/>
          <tpl hier="51" item="4294967295"/>
        </tpls>
      </n>
      <n v="1912016679.24" in="0" bc="00B4F0FF" fc="00008000">
        <tpls c="5">
          <tpl fld="1" item="14"/>
          <tpl hier="33" item="4"/>
          <tpl fld="2" item="0"/>
          <tpl hier="40" item="16"/>
          <tpl hier="51" item="4294967295"/>
        </tpls>
      </n>
      <n v="2290807900" in="0" bc="00B4F0FF" fc="00008000">
        <tpls c="5">
          <tpl fld="1" item="14"/>
          <tpl hier="33" item="4"/>
          <tpl fld="2" item="11"/>
          <tpl hier="40" item="16"/>
          <tpl hier="51" item="4294967295"/>
        </tpls>
      </n>
      <n v="222807600" in="0" bc="00B4F0FF" fc="00008000">
        <tpls c="5">
          <tpl fld="1" item="30"/>
          <tpl hier="33" item="4"/>
          <tpl fld="2" item="41"/>
          <tpl hier="40" item="16"/>
          <tpl hier="51" item="4294967295"/>
        </tpls>
      </n>
      <m in="0" fc="00404040">
        <tpls c="5">
          <tpl fld="9" item="5"/>
          <tpl hier="33" item="4"/>
          <tpl fld="2" item="41"/>
          <tpl hier="40" item="16"/>
          <tpl hier="51" item="4294967295"/>
        </tpls>
      </m>
      <n v="560272700" in="0" bc="00B4F0FF" fc="00008000">
        <tpls c="5">
          <tpl fld="1" item="6"/>
          <tpl hier="33" item="4"/>
          <tpl fld="2" item="41"/>
          <tpl hier="40" item="16"/>
          <tpl hier="51" item="4294967295"/>
        </tpls>
      </n>
      <n v="149727800" in="0" bc="00B4F0FF" fc="00008000">
        <tpls c="5">
          <tpl fld="1" item="19"/>
          <tpl hier="33" item="4"/>
          <tpl fld="2" item="41"/>
          <tpl hier="40" item="16"/>
          <tpl hier="51" item="4294967295"/>
        </tpls>
      </n>
      <n v="0.13236902776593046" in="2" bc="00B4F0FF" fc="00008000">
        <tpls c="5">
          <tpl fld="1" item="8"/>
          <tpl hier="33" item="4"/>
          <tpl fld="2" item="41"/>
          <tpl hier="40" item="16"/>
          <tpl hier="51" item="4294967295"/>
        </tpls>
      </n>
      <n v="438786600" in="0" bc="00B4F0FF" fc="00008000">
        <tpls c="5">
          <tpl fld="1" item="18"/>
          <tpl hier="33" item="4"/>
          <tpl fld="2" item="40"/>
          <tpl hier="40" item="16"/>
          <tpl hier="51" item="4294967295"/>
        </tpls>
      </n>
      <m in="0" bc="00B4F0FF" fc="00404040">
        <tpls c="5">
          <tpl fld="1" item="41"/>
          <tpl hier="33" item="4"/>
          <tpl fld="2" item="40"/>
          <tpl hier="40" item="16"/>
          <tpl hier="51" item="4294967295"/>
        </tpls>
      </m>
      <m in="0" fc="00404040">
        <tpls c="5">
          <tpl fld="20" item="11"/>
          <tpl hier="33" item="4"/>
          <tpl fld="2" item="40"/>
          <tpl hier="40" item="16"/>
          <tpl hier="51" item="4294967295"/>
        </tpls>
      </m>
      <m in="0" fc="00404040">
        <tpls c="5">
          <tpl fld="9" item="5"/>
          <tpl hier="33" item="4"/>
          <tpl fld="2" item="40"/>
          <tpl hier="40" item="16"/>
          <tpl hier="51" item="4294967295"/>
        </tpls>
      </m>
      <n v="4849445928.7961168" in="0" bc="00B4F0FF" fc="00008000">
        <tpls c="5">
          <tpl fld="1" item="37"/>
          <tpl hier="33" item="4"/>
          <tpl fld="2" item="40"/>
          <tpl hier="40" item="16"/>
          <tpl hier="51" item="4294967295"/>
        </tpls>
      </n>
      <n v="0.14736216534757843" in="2" bc="00B4F0FF" fc="00008000">
        <tpls c="5">
          <tpl fld="1" item="9"/>
          <tpl hier="33" item="4"/>
          <tpl fld="2" item="40"/>
          <tpl hier="40" item="16"/>
          <tpl hier="51" item="4294967295"/>
        </tpls>
      </n>
      <n v="970632705.57999992" in="0" bc="00B4F0FF" fc="00008000">
        <tpls c="5">
          <tpl fld="1" item="1"/>
          <tpl hier="33" item="4"/>
          <tpl fld="2" item="4"/>
          <tpl hier="40" item="16"/>
          <tpl hier="51" item="4294967295"/>
        </tpls>
      </n>
      <n v="191509800" in="0" bc="00B4F0FF" fc="00008000">
        <tpls c="5">
          <tpl fld="1" item="1"/>
          <tpl hier="33" item="4"/>
          <tpl fld="2" item="25"/>
          <tpl hier="40" item="16"/>
          <tpl hier="51" item="4294967295"/>
        </tpls>
      </n>
      <n v="772091820.88" in="0" bc="00B4F0FF" fc="00008000">
        <tpls c="5">
          <tpl fld="1" item="1"/>
          <tpl hier="33" item="4"/>
          <tpl fld="2" item="23"/>
          <tpl hier="40" item="16"/>
          <tpl hier="51" item="4294967295"/>
        </tpls>
      </n>
      <n v="94120352.163984209" in="0" bc="00B4F0FF" fc="00008000">
        <tpls c="5">
          <tpl fld="1" item="1"/>
          <tpl hier="33" item="4"/>
          <tpl fld="2" item="24"/>
          <tpl hier="40" item="16"/>
          <tpl hier="51" item="4294967295"/>
        </tpls>
      </n>
      <n v="223957700" in="0" bc="00B4F0FF" fc="00008000">
        <tpls c="5">
          <tpl fld="1" item="1"/>
          <tpl hier="33" item="4"/>
          <tpl fld="2" item="37"/>
          <tpl hier="40" item="16"/>
          <tpl hier="51" item="4294967295"/>
        </tpls>
      </n>
      <m in="0" bc="00B4F0FF" fc="00404040">
        <tpls c="5">
          <tpl fld="1" item="33"/>
          <tpl hier="33" item="4"/>
          <tpl fld="2" item="32"/>
          <tpl hier="40" item="16"/>
          <tpl hier="51" item="4294967295"/>
        </tpls>
      </m>
      <n v="105066962519.53999" in="0" bc="00B4F0FF" fc="00008000">
        <tpls c="5">
          <tpl fld="1" item="34"/>
          <tpl hier="33" item="4"/>
          <tpl fld="2" item="4"/>
          <tpl hier="40" item="16"/>
          <tpl hier="51" item="4294967295"/>
        </tpls>
      </n>
      <n v="1369332600" in="0" bc="00B4F0FF" fc="00008000">
        <tpls c="5">
          <tpl fld="1" item="39"/>
          <tpl hier="33" item="4"/>
          <tpl fld="2" item="17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1"/>
          <tpl hier="40" item="16"/>
          <tpl hier="51" item="4294967295"/>
        </tpls>
      </m>
      <m in="0" bc="00B4F0FF" fc="00404040">
        <tpls c="5">
          <tpl fld="1" item="41"/>
          <tpl hier="33" item="4"/>
          <tpl fld="2" item="21"/>
          <tpl hier="40" item="16"/>
          <tpl hier="51" item="4294967295"/>
        </tpls>
      </m>
      <n v="3431598100" in="0" bc="00B4F0FF" fc="00008000">
        <tpls c="5">
          <tpl fld="1" item="12"/>
          <tpl hier="33" item="4"/>
          <tpl fld="2" item="29"/>
          <tpl hier="40" item="16"/>
          <tpl hier="51" item="4294967295"/>
        </tpls>
      </n>
      <m in="0" bc="00B4F0FF" fc="00404040">
        <tpls c="4">
          <tpl fld="1" item="6"/>
          <tpl fld="6" item="14"/>
          <tpl fld="22" item="5"/>
          <tpl fld="7" item="0"/>
        </tpls>
      </m>
      <n v="20923432359.260002" in="0" bc="00B4F0FF" fc="00008000">
        <tpls c="5">
          <tpl fld="1" item="20"/>
          <tpl hier="33" item="4"/>
          <tpl fld="2" item="26"/>
          <tpl hier="40" item="16"/>
          <tpl hier="51" item="4294967295"/>
        </tpls>
      </n>
      <n v="10688336315.6425" in="0" bc="00B4F0FF" fc="00008000">
        <tpls c="5">
          <tpl fld="1" item="40"/>
          <tpl hier="33" item="4"/>
          <tpl fld="2" item="18"/>
          <tpl hier="40" item="16"/>
          <tpl hier="51" item="4294967295"/>
        </tpls>
      </n>
      <n v="123549124.72999999" in="0" bc="00B4F0FF" fc="00008000">
        <tpls c="5">
          <tpl fld="1" item="11"/>
          <tpl hier="33" item="4"/>
          <tpl fld="2" item="6"/>
          <tpl hier="40" item="16"/>
          <tpl hier="51" item="4294967295"/>
        </tpls>
      </n>
      <n v="0.53266029239221746" in="0" bc="00B4F0FF" fc="00008000">
        <tpls c="5">
          <tpl fld="1" item="7"/>
          <tpl hier="33" item="4"/>
          <tpl fld="2" item="17"/>
          <tpl hier="40" item="16"/>
          <tpl hier="51" item="4294967295"/>
        </tpls>
      </n>
      <n v="12752343493.59638" in="0" bc="00B4F0FF" fc="00008000">
        <tpls c="5">
          <tpl fld="1" item="51"/>
          <tpl hier="33" item="4"/>
          <tpl fld="2" item="26"/>
          <tpl hier="40" item="16"/>
          <tpl hier="51" item="4294967295"/>
        </tpls>
      </n>
      <m in="0" fc="00404040">
        <tpls c="5">
          <tpl fld="9" item="9"/>
          <tpl hier="33" item="4"/>
          <tpl fld="2" item="7"/>
          <tpl hier="40" item="16"/>
          <tpl hier="51" item="4294967295"/>
        </tpls>
      </m>
      <n v="141091669190.9425" in="0" bc="00B4F0FF" fc="00008000">
        <tpls c="5">
          <tpl fld="1" item="5"/>
          <tpl hier="33" item="4"/>
          <tpl fld="2" item="6"/>
          <tpl hier="40" item="16"/>
          <tpl hier="51" item="4294967295"/>
        </tpls>
      </n>
      <n v="1633282000" in="0" bc="00B4F0FF" fc="00008000">
        <tpls c="5">
          <tpl fld="1" item="39"/>
          <tpl hier="33" item="4"/>
          <tpl fld="2" item="19"/>
          <tpl hier="40" item="16"/>
          <tpl hier="51" item="4294967295"/>
        </tpls>
      </n>
      <n v="178927400" in="0" bc="00B4F0FF" fc="00008000">
        <tpls c="5">
          <tpl fld="1" item="46"/>
          <tpl hier="33" item="4"/>
          <tpl fld="2" item="10"/>
          <tpl hier="40" item="16"/>
          <tpl hier="51" item="4294967295"/>
        </tpls>
      </n>
      <n v="6777617012.9817991" in="0" bc="00B4F0FF" fc="00008000">
        <tpls c="5">
          <tpl fld="1" item="37"/>
          <tpl hier="33" item="4"/>
          <tpl fld="2" item="14"/>
          <tpl hier="40" item="16"/>
          <tpl hier="51" item="4294967295"/>
        </tpls>
      </n>
      <m in="0" fc="00404040">
        <tpls c="5">
          <tpl fld="9" item="14"/>
          <tpl hier="33" item="4"/>
          <tpl fld="2" item="8"/>
          <tpl hier="40" item="16"/>
          <tpl hier="51" item="4294967295"/>
        </tpls>
      </m>
      <n v="152228153800" in="0" bc="00B4F0FF" fc="00008000">
        <tpls c="5">
          <tpl fld="1" item="16"/>
          <tpl hier="33" item="4"/>
          <tpl fld="2" item="37"/>
          <tpl hier="40" item="16"/>
          <tpl hier="51" item="4294967295"/>
        </tpls>
      </n>
      <n v="0.51410690917687196" in="0" bc="00B4F0FF" fc="00008000">
        <tpls c="5">
          <tpl fld="1" item="7"/>
          <tpl hier="33" item="4"/>
          <tpl fld="2" item="37"/>
          <tpl hier="40" item="16"/>
          <tpl hier="51" item="4294967295"/>
        </tpls>
      </n>
      <n v="1024006829.8599999" in="0" bc="00B4F0FF" fc="00008000">
        <tpls c="5">
          <tpl fld="1" item="28"/>
          <tpl hier="33" item="4"/>
          <tpl fld="2" item="5"/>
          <tpl hier="40" item="16"/>
          <tpl hier="51" item="4294967295"/>
        </tpls>
      </n>
      <n v="1217980400" in="0" bc="00B4F0FF" fc="00008000">
        <tpls c="5">
          <tpl fld="1" item="18"/>
          <tpl hier="33" item="4"/>
          <tpl fld="2" item="28"/>
          <tpl hier="40" item="16"/>
          <tpl hier="51" item="4294967295"/>
        </tpls>
      </n>
      <n v="517620600" in="0" bc="00B4F0FF" fc="00008000">
        <tpls c="5">
          <tpl fld="1" item="11"/>
          <tpl hier="33" item="4"/>
          <tpl fld="2" item="11"/>
          <tpl hier="40" item="16"/>
          <tpl hier="51" item="4294967295"/>
        </tpls>
      </n>
      <n v="958286250.293221" in="0" bc="00B4F0FF" fc="00008000">
        <tpls c="5">
          <tpl fld="1" item="39"/>
          <tpl hier="33" item="4"/>
          <tpl fld="2" item="36"/>
          <tpl hier="40" item="16"/>
          <tpl hier="51" item="4294967295"/>
        </tpls>
      </n>
      <n v="112268930" in="0" bc="00B4F0FF" fc="00008000">
        <tpls c="5">
          <tpl fld="1" item="46"/>
          <tpl hier="33" item="4"/>
          <tpl fld="2" item="24"/>
          <tpl hier="40" item="16"/>
          <tpl hier="51" item="4294967295"/>
        </tpls>
      </n>
      <m in="0" bc="00B4F0FF" fc="00404040">
        <tpls c="5">
          <tpl fld="1" item="42"/>
          <tpl hier="33" item="4"/>
          <tpl fld="2" item="36"/>
          <tpl hier="40" item="16"/>
          <tpl hier="51" item="4294967295"/>
        </tpls>
      </m>
      <n v="9.6454619993788918E-2" in="1" bc="00B4F0FF" fc="00008000">
        <tpls c="5">
          <tpl fld="1" item="21"/>
          <tpl hier="33" item="4"/>
          <tpl fld="2" item="33"/>
          <tpl hier="40" item="16"/>
          <tpl hier="51" item="4294967295"/>
        </tpls>
      </n>
      <n v="4.1174027319438901E-3" in="1" bc="00B4F0FF" fc="00008000">
        <tpls c="5">
          <tpl fld="1" item="24"/>
          <tpl hier="33" item="4"/>
          <tpl fld="2" item="33"/>
          <tpl hier="40" item="16"/>
          <tpl hier="51" item="4294967295"/>
        </tpls>
      </n>
      <m in="2" bc="00B4F0FF" fc="00404040">
        <tpls c="5">
          <tpl fld="1" item="8"/>
          <tpl hier="33" item="4"/>
          <tpl fld="2" item="36"/>
          <tpl hier="40" item="16"/>
          <tpl hier="51" item="4294967295"/>
        </tpls>
      </m>
      <n v="108592000" in="0" bc="00B4F0FF" fc="00008000">
        <tpls c="5">
          <tpl fld="1" item="30"/>
          <tpl hier="33" item="4"/>
          <tpl fld="2" item="35"/>
          <tpl hier="40" item="16"/>
          <tpl hier="51" item="4294967295"/>
        </tpls>
      </n>
      <n v="7795597.9999999991" in="0" bc="00B4F0FF" fc="00008000">
        <tpls c="5">
          <tpl fld="1" item="45"/>
          <tpl hier="33" item="4"/>
          <tpl fld="2" item="9"/>
          <tpl hier="40" item="16"/>
          <tpl hier="51" item="4294967295"/>
        </tpls>
      </n>
      <n v="500209974.06" in="0" bc="00B4F0FF" fc="00008000">
        <tpls c="5">
          <tpl fld="1" item="2"/>
          <tpl hier="33" item="4"/>
          <tpl fld="2" item="33"/>
          <tpl hier="40" item="16"/>
          <tpl hier="51" item="4294967295"/>
        </tpls>
      </n>
      <m in="0" bc="00B4F0FF" fc="00404040">
        <tpls c="5">
          <tpl fld="1" item="44"/>
          <tpl hier="33" item="4"/>
          <tpl fld="2" item="24"/>
          <tpl hier="40" item="16"/>
          <tpl hier="51" item="4294967295"/>
        </tpls>
      </m>
      <n v="0.13228043047691126" in="2" bc="00B4F0FF" fc="00008000">
        <tpls c="5">
          <tpl fld="1" item="8"/>
          <tpl hier="33" item="4"/>
          <tpl fld="2" item="38"/>
          <tpl hier="40" item="16"/>
          <tpl hier="51" item="4294967295"/>
        </tpls>
      </n>
      <n v="1249726100" in="0" bc="00B4F0FF" fc="00008000">
        <tpls c="5">
          <tpl fld="1" item="18"/>
          <tpl hier="33" item="4"/>
          <tpl fld="2" item="10"/>
          <tpl hier="40" item="16"/>
          <tpl hier="51" item="4294967295"/>
        </tpls>
      </n>
      <n v="558770306.60000002" in="0" bc="00B4F0FF" fc="00008000">
        <tpls c="5">
          <tpl fld="1" item="23"/>
          <tpl hier="33" item="4"/>
          <tpl fld="2" item="14"/>
          <tpl hier="40" item="16"/>
          <tpl hier="51" item="4294967295"/>
        </tpls>
      </n>
      <n v="143802632912.3027" in="0" bc="00B4F0FF" fc="00008000">
        <tpls c="5">
          <tpl fld="1" item="17"/>
          <tpl hier="33" item="4"/>
          <tpl fld="2" item="26"/>
          <tpl hier="40" item="16"/>
          <tpl hier="51" item="4294967295"/>
        </tpls>
      </n>
      <n v="558964348.56999993" in="0" bc="00B4F0FF" fc="00008000">
        <tpls c="5">
          <tpl fld="1" item="2"/>
          <tpl hier="33" item="4"/>
          <tpl fld="2" item="6"/>
          <tpl hier="40" item="16"/>
          <tpl hier="51" item="4294967295"/>
        </tpls>
      </n>
      <n v="1392372457.27544" in="0" bc="00B4F0FF" fc="00008000">
        <tpls c="5">
          <tpl fld="1" item="39"/>
          <tpl hier="33" item="4"/>
          <tpl fld="2" item="12"/>
          <tpl hier="40" item="16"/>
          <tpl hier="51" item="4294967295"/>
        </tpls>
      </n>
      <n v="291437759.58554101" in="0" bc="00B4F0FF" fc="00008000">
        <tpls c="5">
          <tpl fld="1" item="30"/>
          <tpl hier="33" item="4"/>
          <tpl fld="2" item="32"/>
          <tpl hier="40" item="16"/>
          <tpl hier="51" item="4294967295"/>
        </tpls>
      </n>
      <n v="-8956039.4767440893" in="0" bc="00B4F0FF" fc="00000080">
        <tpls c="5">
          <tpl fld="1" item="19"/>
          <tpl hier="33" item="4"/>
          <tpl fld="2" item="24"/>
          <tpl hier="40" item="16"/>
          <tpl hier="51" item="4294967295"/>
        </tpls>
      </n>
      <m in="0" fc="00404040">
        <tpls c="5">
          <tpl fld="20" item="10"/>
          <tpl hier="33" item="4"/>
          <tpl fld="2" item="25"/>
          <tpl hier="40" item="16"/>
          <tpl hier="51" item="4294967295"/>
        </tpls>
      </m>
      <n v="1246323398.7755411" in="0" bc="00B4F0FF" fc="00008000">
        <tpls c="5">
          <tpl fld="1" item="2"/>
          <tpl hier="33" item="4"/>
          <tpl fld="2" item="32"/>
          <tpl hier="40" item="16"/>
          <tpl hier="51" item="4294967295"/>
        </tpls>
      </n>
      <n v="84649290620.504501" in="0" bc="00B4F0FF" fc="00008000">
        <tpls c="5">
          <tpl fld="1" item="33"/>
          <tpl hier="33" item="4"/>
          <tpl fld="2" item="15"/>
          <tpl hier="40" item="16"/>
          <tpl hier="51" item="4294967295"/>
        </tpls>
      </n>
      <n v="1217780" in="0" bc="00B4F0FF" fc="00008000">
        <tpls c="5">
          <tpl fld="1" item="45"/>
          <tpl hier="33" item="4"/>
          <tpl fld="2" item="33"/>
          <tpl hier="40" item="16"/>
          <tpl hier="51" item="4294967295"/>
        </tpls>
      </n>
      <m in="0" fc="00404040">
        <tpls c="5">
          <tpl fld="20" item="11"/>
          <tpl hier="33" item="4"/>
          <tpl fld="2" item="38"/>
          <tpl hier="40" item="16"/>
          <tpl hier="51" item="4294967295"/>
        </tpls>
      </m>
      <n v="1784594041.9400001" in="0" bc="00B4F0FF" fc="00008000">
        <tpls c="5">
          <tpl fld="1" item="23"/>
          <tpl hier="33" item="4"/>
          <tpl fld="2" item="42"/>
          <tpl hier="40" item="16"/>
          <tpl hier="51" item="4294967295"/>
        </tpls>
      </n>
      <m in="0" fc="00404040">
        <tpls c="5">
          <tpl fld="9" item="9"/>
          <tpl hier="33" item="4"/>
          <tpl fld="2" item="39"/>
          <tpl hier="40" item="16"/>
          <tpl hier="51" item="4294967295"/>
        </tpls>
      </m>
      <n v="1167506000" in="0" bc="00B4F0FF" fc="00008000">
        <tpls c="5">
          <tpl fld="1" item="10"/>
          <tpl hier="33" item="4"/>
          <tpl fld="2" item="26"/>
          <tpl hier="40" item="16"/>
          <tpl hier="51" item="4294967295"/>
        </tpls>
      </n>
      <n v="1053633329.3500001" in="0" bc="00B4F0FF" fc="00008000">
        <tpls c="5">
          <tpl fld="1" item="10"/>
          <tpl hier="33" item="4"/>
          <tpl fld="2" item="42"/>
          <tpl hier="40" item="16"/>
          <tpl hier="51" item="4294967295"/>
        </tpls>
      </n>
      <n v="163750800" in="0" bc="00B4F0FF" fc="00008000">
        <tpls c="5">
          <tpl fld="1" item="19"/>
          <tpl hier="33" item="4"/>
          <tpl fld="2" item="42"/>
          <tpl hier="40" item="16"/>
          <tpl hier="51" item="4294967295"/>
        </tpls>
      </n>
      <m in="0" fc="00404040">
        <tpls c="5">
          <tpl fld="9" item="9"/>
          <tpl hier="33" item="4"/>
          <tpl fld="2" item="42"/>
          <tpl hier="40" item="16"/>
          <tpl hier="51" item="4294967295"/>
        </tpls>
      </m>
      <m in="0" fc="00404040">
        <tpls c="5">
          <tpl fld="9" item="10"/>
          <tpl hier="33" item="4"/>
          <tpl fld="2" item="42"/>
          <tpl hier="40" item="16"/>
          <tpl hier="51" item="4294967295"/>
        </tpls>
      </m>
      <n v="2114564000" in="0" bc="00B4F0FF" fc="00008000">
        <tpls c="5">
          <tpl fld="1" item="14"/>
          <tpl hier="33" item="4"/>
          <tpl fld="2" item="19"/>
          <tpl hier="40" item="16"/>
          <tpl hier="51" item="4294967295"/>
        </tpls>
      </n>
      <n v="1966049470.4700003" in="0" bc="00B4F0FF" fc="00008000">
        <tpls c="5">
          <tpl fld="1" item="14"/>
          <tpl hier="33" item="4"/>
          <tpl fld="2" item="8"/>
          <tpl hier="40" item="16"/>
          <tpl hier="51" item="4294967295"/>
        </tpls>
      </n>
      <n v="110334373800" in="0" bc="00B4F0FF" fc="00008000">
        <tpls c="5">
          <tpl fld="1" item="5"/>
          <tpl hier="33" item="4"/>
          <tpl fld="2" item="26"/>
          <tpl hier="40" item="16"/>
          <tpl hier="51" item="4294967295"/>
        </tpls>
      </n>
      <n v="2007488349.0599995" in="0" bc="00B4F0FF" fc="00008000">
        <tpls c="5">
          <tpl fld="1" item="13"/>
          <tpl hier="33" item="4"/>
          <tpl fld="2" item="13"/>
          <tpl hier="40" item="16"/>
          <tpl hier="51" item="4294967295"/>
        </tpls>
      </n>
      <n v="1190949220.73" in="0" bc="00B4F0FF" fc="00008000">
        <tpls c="5">
          <tpl fld="1" item="6"/>
          <tpl hier="33" item="4"/>
          <tpl fld="2" item="5"/>
          <tpl hier="40" item="16"/>
          <tpl hier="51" item="4294967295"/>
        </tpls>
      </n>
      <n v="1091948520.6900001" in="0" bc="00B4F0FF" fc="00008000">
        <tpls c="5">
          <tpl fld="1" item="28"/>
          <tpl hier="33" item="4"/>
          <tpl fld="2" item="10"/>
          <tpl hier="40" item="16"/>
          <tpl hier="51" item="4294967295"/>
        </tpls>
      </n>
      <n v="111774216100" in="0" bc="00B4F0FF" fc="00008000">
        <tpls c="5">
          <tpl fld="1" item="5"/>
          <tpl hier="33" item="4"/>
          <tpl fld="2" item="35"/>
          <tpl hier="40" item="16"/>
          <tpl hier="51" item="4294967295"/>
        </tpls>
      </n>
      <n v="253668700" in="0" bc="00B4F0FF" fc="00008000">
        <tpls c="5">
          <tpl fld="1" item="19"/>
          <tpl hier="33" item="4"/>
          <tpl fld="2" item="21"/>
          <tpl hier="40" item="16"/>
          <tpl hier="51" item="4294967295"/>
        </tpls>
      </n>
      <m in="0" bc="00B4F0FF" fc="00404040">
        <tpls c="5">
          <tpl fld="1" item="20"/>
          <tpl hier="33" item="4"/>
          <tpl fld="2" item="12"/>
          <tpl hier="40" item="16"/>
          <tpl hier="51" item="4294967295"/>
        </tpls>
      </m>
      <n v="966175922.92000008" in="0" bc="00B4F0FF" fc="00008000">
        <tpls c="5">
          <tpl fld="1" item="28"/>
          <tpl hier="33" item="4"/>
          <tpl fld="2" item="15"/>
          <tpl hier="40" item="16"/>
          <tpl hier="51" item="4294967295"/>
        </tpls>
      </n>
      <n v="20020789424.849998" in="0" bc="00B4F0FF" fc="00008000">
        <tpls c="5">
          <tpl fld="1" item="20"/>
          <tpl hier="33" item="4"/>
          <tpl fld="2" item="37"/>
          <tpl hier="40" item="16"/>
          <tpl hier="51" item="4294967295"/>
        </tpls>
      </n>
      <n v="2420841.8993968912" in="0" bc="00B4F0FF" fc="00008000">
        <tpls c="5">
          <tpl fld="1" item="45"/>
          <tpl hier="33" item="4"/>
          <tpl fld="2" item="17"/>
          <tpl hier="40" item="16"/>
          <tpl hier="51" item="4294967295"/>
        </tpls>
      </n>
      <n v="4947666400" in="0" bc="00B4F0FF" fc="00008000">
        <tpls c="5">
          <tpl fld="1" item="12"/>
          <tpl hier="33" item="4"/>
          <tpl fld="2" item="10"/>
          <tpl hier="40" item="16"/>
          <tpl hier="51" item="4294967295"/>
        </tpls>
      </n>
      <n v="292382400" in="0" bc="00B4F0FF" fc="00008000">
        <tpls c="5">
          <tpl fld="1" item="46"/>
          <tpl hier="33" item="4"/>
          <tpl fld="2" item="21"/>
          <tpl hier="40" item="16"/>
          <tpl hier="51" item="4294967295"/>
        </tpls>
      </n>
      <n v="84004297800" in="0" bc="00B4F0FF" fc="00008000">
        <tpls c="5">
          <tpl fld="1" item="5"/>
          <tpl hier="33" item="4"/>
          <tpl fld="2" item="19"/>
          <tpl hier="40" item="16"/>
          <tpl hier="51" item="4294967295"/>
        </tpls>
      </n>
      <m in="0" fc="00404040">
        <tpls c="5">
          <tpl fld="20" item="11"/>
          <tpl hier="33" item="4"/>
          <tpl fld="2" item="8"/>
          <tpl hier="40" item="16"/>
          <tpl hier="51" item="4294967295"/>
        </tpls>
      </m>
      <n v="0.14355993588291513" in="2" bc="00B4F0FF" fc="00008000">
        <tpls c="5">
          <tpl fld="1" item="15"/>
          <tpl hier="33" item="4"/>
          <tpl fld="2" item="33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7"/>
          <tpl hier="40" item="16"/>
          <tpl hier="51" item="4294967295"/>
        </tpls>
      </m>
      <n v="8.3559941402157556E-2" in="1" bc="00B4F0FF" fc="00008000">
        <tpls c="5">
          <tpl fld="1" item="21"/>
          <tpl hier="33" item="4"/>
          <tpl fld="2" item="21"/>
          <tpl hier="40" item="16"/>
          <tpl hier="51" item="4294967295"/>
        </tpls>
      </n>
      <m in="0" fc="00404040">
        <tpls c="5">
          <tpl fld="20" item="11"/>
          <tpl hier="33" item="4"/>
          <tpl fld="2" item="33"/>
          <tpl hier="40" item="16"/>
          <tpl hier="51" item="4294967295"/>
        </tpls>
      </m>
      <n v="0.61276848306983189" bc="00B4F0FF" fc="00008000">
        <tpls c="5">
          <tpl fld="1" item="48"/>
          <tpl hier="33" item="4"/>
          <tpl fld="2" item="8"/>
          <tpl hier="40" item="16"/>
          <tpl hier="51" item="4294967295"/>
        </tpls>
      </n>
      <n v="186920800" in="0" bc="00B4F0FF" fc="00008000">
        <tpls c="5">
          <tpl fld="1" item="30"/>
          <tpl hier="33" item="4"/>
          <tpl fld="2" item="16"/>
          <tpl hier="40" item="16"/>
          <tpl hier="51" item="4294967295"/>
        </tpls>
      </n>
      <n v="127873339759.66887" in="0" bc="00B4F0FF" fc="00008000">
        <tpls c="5">
          <tpl fld="1" item="17"/>
          <tpl hier="33" item="4"/>
          <tpl fld="2" item="23"/>
          <tpl hier="40" item="16"/>
          <tpl hier="51" item="4294967295"/>
        </tpls>
      </n>
      <m in="0" bc="00B4F0FF" fc="00404040">
        <tpls c="4">
          <tpl fld="1" item="6"/>
          <tpl fld="6" item="7"/>
          <tpl fld="22" item="5"/>
          <tpl fld="7" item="0"/>
        </tpls>
      </m>
      <n v="204283900" in="0" bc="00B4F0FF" fc="00008000">
        <tpls c="5">
          <tpl fld="1" item="11"/>
          <tpl hier="33" item="4"/>
          <tpl fld="2" item="15"/>
          <tpl hier="40" item="16"/>
          <tpl hier="51" item="4294967295"/>
        </tpls>
      </n>
      <n v="3123720400" bc="00B4F0FF" fc="00008000">
        <tpls c="5">
          <tpl fld="1" item="38"/>
          <tpl hier="33" item="4"/>
          <tpl fld="2" item="29"/>
          <tpl hier="40" item="16"/>
          <tpl hier="51" item="4294967295"/>
        </tpls>
      </n>
      <n v="12414284726.240519" in="0" bc="00B4F0FF" fc="00008000">
        <tpls c="5">
          <tpl fld="1" item="51"/>
          <tpl hier="33" item="4"/>
          <tpl fld="2" item="0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5"/>
          <tpl hier="40" item="16"/>
          <tpl hier="51" item="4294967295"/>
        </tpls>
      </m>
      <n v="21467392570.554001" in="0" bc="00B4F0FF" fc="00008000">
        <tpls c="5">
          <tpl fld="1" item="20"/>
          <tpl hier="33" item="4"/>
          <tpl fld="2" item="22"/>
          <tpl hier="40" item="16"/>
          <tpl hier="51" item="4294967295"/>
        </tpls>
      </n>
      <n v="237078600" in="0" bc="00B4F0FF" fc="00008000">
        <tpls c="5">
          <tpl fld="1" item="46"/>
          <tpl hier="33" item="4"/>
          <tpl fld="2" item="25"/>
          <tpl hier="40" item="16"/>
          <tpl hier="51" item="4294967295"/>
        </tpls>
      </n>
      <n v="4428386732.9845819" in="0" bc="00B4F0FF" fc="00008000">
        <tpls c="5">
          <tpl fld="1" item="37"/>
          <tpl hier="33" item="4"/>
          <tpl fld="2" item="29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4"/>
          <tpl hier="40" item="16"/>
          <tpl hier="51" item="4294967295"/>
        </tpls>
      </n>
      <n v="331479800" in="0" bc="00B4F0FF" fc="00008000">
        <tpls c="5">
          <tpl fld="1" item="49"/>
          <tpl hier="33" item="4"/>
          <tpl fld="2" item="16"/>
          <tpl hier="40" item="16"/>
          <tpl hier="51" item="4294967295"/>
        </tpls>
      </n>
      <n v="20921852.32" in="0" fc="00008000">
        <tpls c="5">
          <tpl fld="9" item="10"/>
          <tpl hier="33" item="4"/>
          <tpl fld="2" item="0"/>
          <tpl hier="40" item="16"/>
          <tpl hier="51" item="4294967295"/>
        </tpls>
      </n>
      <n v="420691058200" in="0" bc="00B4F0FF" fc="00008000">
        <tpls c="5">
          <tpl fld="1" item="3"/>
          <tpl hier="33" item="4"/>
          <tpl fld="2" item="28"/>
          <tpl hier="40" item="16"/>
          <tpl hier="51" item="4294967295"/>
        </tpls>
      </n>
      <n v="1531486800" bc="00B4F0FF" fc="00008000">
        <tpls c="5">
          <tpl fld="1" item="38"/>
          <tpl hier="33" item="4"/>
          <tpl fld="2" item="9"/>
          <tpl hier="40" item="16"/>
          <tpl hier="51" item="4294967295"/>
        </tpls>
      </n>
      <n v="14157461350.409081" in="0" bc="00B4F0FF" fc="00008000">
        <tpls c="5">
          <tpl fld="1" item="51"/>
          <tpl hier="33" item="4"/>
          <tpl fld="2" item="4"/>
          <tpl hier="40" item="16"/>
          <tpl hier="51" item="4294967295"/>
        </tpls>
      </n>
      <m in="0" fc="00404040">
        <tpls c="5">
          <tpl fld="9" item="5"/>
          <tpl hier="33" item="4"/>
          <tpl fld="2" item="37"/>
          <tpl hier="40" item="16"/>
          <tpl hier="51" item="4294967295"/>
        </tpls>
      </m>
      <n v="250491400" in="0" bc="00B4F0FF" fc="00008000">
        <tpls c="5">
          <tpl fld="1" item="46"/>
          <tpl hier="33" item="4"/>
          <tpl fld="2" item="20"/>
          <tpl hier="40" item="16"/>
          <tpl hier="51" item="4294967295"/>
        </tpls>
      </n>
      <n v="361223783.96999991" in="0" bc="00B4F0FF" fc="00008000">
        <tpls c="5">
          <tpl fld="1" item="25"/>
          <tpl hier="33" item="4"/>
          <tpl fld="2" item="22"/>
          <tpl hier="40" item="16"/>
          <tpl hier="51" item="4294967295"/>
        </tpls>
      </n>
      <n v="1773187300" in="0" bc="00B4F0FF" fc="00008000">
        <tpls c="5">
          <tpl fld="1" item="39"/>
          <tpl hier="33" item="4"/>
          <tpl fld="2" item="11"/>
          <tpl hier="40" item="16"/>
          <tpl hier="51" item="4294967295"/>
        </tpls>
      </n>
      <n v="681400229.5" in="0" bc="00B4F0FF" fc="00008000">
        <tpls c="5">
          <tpl fld="1" item="11"/>
          <tpl hier="33" item="4"/>
          <tpl fld="2" item="13"/>
          <tpl hier="40" item="16"/>
          <tpl hier="51" item="4294967295"/>
        </tpls>
      </n>
      <n v="8.2955667872639027E-2" in="1" bc="00B4F0FF" fc="00008000">
        <tpls c="5">
          <tpl fld="1" item="21"/>
          <tpl hier="33" item="4"/>
          <tpl fld="2" item="4"/>
          <tpl hier="40" item="16"/>
          <tpl hier="51" item="4294967295"/>
        </tpls>
      </n>
      <n v="19862339268.029999" in="0" bc="00B4F0FF" fc="00008000">
        <tpls c="5">
          <tpl fld="1" item="20"/>
          <tpl hier="33" item="4"/>
          <tpl fld="2" item="0"/>
          <tpl hier="40" item="16"/>
          <tpl hier="51" item="4294967295"/>
        </tpls>
      </n>
      <n v="3783523800" in="0" bc="00B4F0FF" fc="00008000">
        <tpls c="5">
          <tpl fld="1" item="23"/>
          <tpl hier="33" item="4"/>
          <tpl fld="2" item="20"/>
          <tpl hier="40" item="16"/>
          <tpl hier="51" item="4294967295"/>
        </tpls>
      </n>
      <n v="67151000" in="0" bc="00B4F0FF" fc="00008000">
        <tpls c="4">
          <tpl fld="1" item="6"/>
          <tpl fld="6" item="21"/>
          <tpl fld="22" item="5"/>
          <tpl fld="7" item="0"/>
        </tpls>
      </n>
      <n v="56799100" in="0" bc="00B4F0FF" fc="00008000">
        <tpls c="5">
          <tpl fld="1" item="19"/>
          <tpl hier="33" item="4"/>
          <tpl fld="2" item="33"/>
          <tpl hier="40" item="16"/>
          <tpl hier="51" item="4294967295"/>
        </tpls>
      </n>
      <n v="2075961770" in="0" bc="00B4F0FF" fc="00008000">
        <tpls c="5">
          <tpl fld="1" item="23"/>
          <tpl hier="33" item="4"/>
          <tpl fld="2" item="38"/>
          <tpl hier="40" item="16"/>
          <tpl hier="51" item="4294967295"/>
        </tpls>
      </n>
      <n v="18952929653.584999" in="0" bc="00B4F0FF" fc="00008000">
        <tpls c="5">
          <tpl fld="1" item="42"/>
          <tpl hier="33" item="4"/>
          <tpl fld="2" item="29"/>
          <tpl hier="40" item="16"/>
          <tpl hier="51" item="4294967295"/>
        </tpls>
      </n>
      <n v="10707785264.4575" in="0" bc="00B4F0FF" fc="00008000">
        <tpls c="5">
          <tpl fld="1" item="40"/>
          <tpl hier="33" item="4"/>
          <tpl fld="2" item="5"/>
          <tpl hier="40" item="16"/>
          <tpl hier="51" item="4294967295"/>
        </tpls>
      </n>
      <m in="0" bc="00B4F0FF" fc="00404040">
        <tpls c="5">
          <tpl fld="1" item="40"/>
          <tpl hier="33" item="4"/>
          <tpl fld="2" item="19"/>
          <tpl hier="40" item="16"/>
          <tpl hier="51" item="4294967295"/>
        </tpls>
      </m>
      <m in="0" bc="00B4F0FF" fc="00404040">
        <tpls c="5">
          <tpl fld="1" item="45"/>
          <tpl hier="33" item="4"/>
          <tpl fld="2" item="32"/>
          <tpl hier="40" item="16"/>
          <tpl hier="51" item="4294967295"/>
        </tpls>
      </m>
      <n v="306453000" in="0" bc="00B4F0FF" fc="00008000">
        <tpls c="4">
          <tpl fld="1" item="6"/>
          <tpl hier="33" item="2"/>
          <tpl fld="22" item="5"/>
          <tpl fld="7" item="0"/>
        </tpls>
      </n>
      <n v="1185000" in="0" bc="00B4F0FF" fc="00008000">
        <tpls c="5">
          <tpl fld="1" item="45"/>
          <tpl hier="33" item="4"/>
          <tpl fld="2" item="29"/>
          <tpl hier="40" item="16"/>
          <tpl hier="51" item="4294967295"/>
        </tpls>
      </n>
      <n v="1668430100" in="0" bc="00B4F0FF" fc="00008000">
        <tpls c="5">
          <tpl fld="1" item="12"/>
          <tpl hier="33" item="4"/>
          <tpl fld="2" item="9"/>
          <tpl hier="40" item="16"/>
          <tpl hier="51" item="4294967295"/>
        </tpls>
      </n>
      <n v="1397132852.6413808" in="0" bc="00B4F0FF" fc="00008000">
        <tpls c="5">
          <tpl fld="1" item="12"/>
          <tpl hier="33" item="4"/>
          <tpl fld="2" item="24"/>
          <tpl hier="40" item="16"/>
          <tpl hier="51" item="4294967295"/>
        </tpls>
      </n>
      <n v="2668317600" in="0" bc="00B4F0FF" fc="00008000">
        <tpls c="5">
          <tpl fld="1" item="39"/>
          <tpl hier="33" item="4"/>
          <tpl fld="2" item="21"/>
          <tpl hier="40" item="16"/>
          <tpl hier="51" item="4294967295"/>
        </tpls>
      </n>
      <n v="2990999910" in="0" bc="00B4F0FF" fc="00008000">
        <tpls c="5">
          <tpl fld="1" item="54"/>
          <tpl hier="33" item="4"/>
          <tpl fld="2" item="39"/>
          <tpl hier="40" item="16"/>
          <tpl hier="51" item="4294967295"/>
        </tpls>
      </n>
      <m in="0" fc="00404040">
        <tpls c="5">
          <tpl fld="9" item="10"/>
          <tpl hier="33" item="4"/>
          <tpl fld="2" item="5"/>
          <tpl hier="40" item="16"/>
          <tpl hier="51" item="4294967295"/>
        </tpls>
      </m>
      <n v="571684988203.34021" in="0" bc="00B4F0FF" fc="00008000">
        <tpls c="5">
          <tpl fld="1" item="3"/>
          <tpl hier="33" item="4"/>
          <tpl fld="2" item="6"/>
          <tpl hier="40" item="16"/>
          <tpl hier="51" item="4294967295"/>
        </tpls>
      </n>
      <m in="0" fc="00404040">
        <tpls c="5">
          <tpl fld="9" item="9"/>
          <tpl hier="33" item="4"/>
          <tpl fld="2" item="21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8"/>
          <tpl hier="40" item="16"/>
          <tpl hier="51" item="4294967295"/>
        </tpls>
      </m>
      <n v="1217252300" in="0" bc="00B4F0FF" fc="00008000">
        <tpls c="5">
          <tpl fld="1" item="39"/>
          <tpl hier="33" item="4"/>
          <tpl fld="2" item="16"/>
          <tpl hier="40" item="16"/>
          <tpl hier="51" item="4294967295"/>
        </tpls>
      </n>
      <n v="20149571353.620003" in="0" bc="00B4F0FF" fc="00008000">
        <tpls c="5">
          <tpl fld="1" item="42"/>
          <tpl hier="33" item="4"/>
          <tpl fld="2" item="28"/>
          <tpl hier="40" item="16"/>
          <tpl hier="51" item="4294967295"/>
        </tpls>
      </n>
      <n v="143380207558.4606" in="0" bc="00B4F0FF" fc="00008000">
        <tpls c="5">
          <tpl fld="1" item="17"/>
          <tpl hier="33" item="4"/>
          <tpl fld="2" item="15"/>
          <tpl hier="40" item="16"/>
          <tpl hier="51" item="4294967295"/>
        </tpls>
      </n>
      <n v="459220400" in="0" bc="00B4F0FF" fc="00008000">
        <tpls c="5">
          <tpl fld="1" item="2"/>
          <tpl hier="33" item="4"/>
          <tpl fld="2" item="35"/>
          <tpl hier="40" item="16"/>
          <tpl hier="51" item="4294967295"/>
        </tpls>
      </n>
      <m in="0" fc="00404040">
        <tpls c="5">
          <tpl fld="20" item="11"/>
          <tpl hier="33" item="4"/>
          <tpl fld="2" item="36"/>
          <tpl hier="40" item="16"/>
          <tpl hier="51" item="4294967295"/>
        </tpls>
      </m>
      <n v="18651523877.480003" in="0" bc="00B4F0FF" fc="00008000">
        <tpls c="5">
          <tpl fld="1" item="42"/>
          <tpl hier="33" item="4"/>
          <tpl fld="2" item="18"/>
          <tpl hier="40" item="16"/>
          <tpl hier="51" item="4294967295"/>
        </tpls>
      </n>
      <n v="0.40812347161757717" in="0" bc="00B4F0FF" fc="00008000">
        <tpls c="5">
          <tpl fld="1" item="7"/>
          <tpl hier="33" item="4"/>
          <tpl fld="2" item="11"/>
          <tpl hier="40" item="16"/>
          <tpl hier="51" item="4294967295"/>
        </tpls>
      </n>
      <n v="21050548321.790001" in="0" bc="00B4F0FF" fc="00008000">
        <tpls c="5">
          <tpl fld="1" item="20"/>
          <tpl hier="33" item="4"/>
          <tpl fld="2" item="35"/>
          <tpl hier="40" item="16"/>
          <tpl hier="51" item="4294967295"/>
        </tpls>
      </n>
      <n v="841983400" in="0" bc="00B4F0FF" fc="00008000">
        <tpls c="5">
          <tpl fld="1" item="10"/>
          <tpl hier="33" item="4"/>
          <tpl fld="2" item="10"/>
          <tpl hier="40" item="16"/>
          <tpl hier="51" item="4294967295"/>
        </tpls>
      </n>
      <n v="802284200" in="0" bc="00B4F0FF" fc="00008000">
        <tpls c="5">
          <tpl fld="1" item="54"/>
          <tpl hier="33" item="4"/>
          <tpl fld="2" item="27"/>
          <tpl hier="40" item="16"/>
          <tpl hier="51" item="4294967295"/>
        </tpls>
      </n>
      <n v="2831387700" in="0" bc="00B4F0FF" fc="00008000">
        <tpls c="5">
          <tpl fld="1" item="23"/>
          <tpl hier="33" item="4"/>
          <tpl fld="2" item="11"/>
          <tpl hier="40" item="16"/>
          <tpl hier="51" item="4294967295"/>
        </tpls>
      </n>
      <m in="0" bc="00B4F0FF" fc="00404040">
        <tpls c="5">
          <tpl fld="1" item="29"/>
          <tpl hier="33" item="4"/>
          <tpl fld="2" item="32"/>
          <tpl hier="40" item="16"/>
          <tpl hier="51" item="4294967295"/>
        </tpls>
      </m>
      <n v="294841940" in="0" bc="00B4F0FF" fc="00008000">
        <tpls c="5">
          <tpl fld="1" item="32"/>
          <tpl hier="33" item="4"/>
          <tpl fld="2" item="39"/>
          <tpl hier="40" item="16"/>
          <tpl hier="51" item="4294967295"/>
        </tpls>
      </n>
      <n v="447894600" in="0" bc="00B4F0FF" fc="00008000">
        <tpls c="5">
          <tpl fld="1" item="30"/>
          <tpl hier="33" item="4"/>
          <tpl fld="2" item="26"/>
          <tpl hier="40" item="16"/>
          <tpl hier="51" item="4294967295"/>
        </tpls>
      </n>
      <n v="350774754.13999999" in="0" bc="00B4F0FF" fc="00008000">
        <tpls c="5">
          <tpl fld="1" item="10"/>
          <tpl hier="33" item="4"/>
          <tpl fld="2" item="33"/>
          <tpl hier="40" item="16"/>
          <tpl hier="51" item="4294967295"/>
        </tpls>
      </n>
      <n v="0.16393631871250977" in="2" bc="00B4F0FF" fc="00008000">
        <tpls c="5">
          <tpl fld="1" item="9"/>
          <tpl hier="33" item="4"/>
          <tpl fld="2" item="14"/>
          <tpl hier="40" item="16"/>
          <tpl hier="51" item="4294967295"/>
        </tpls>
      </n>
      <n v="222033000" in="0" bc="00B4F0FF" fc="00008000">
        <tpls c="4">
          <tpl fld="1" item="6"/>
          <tpl fld="6" item="13"/>
          <tpl fld="22" item="5"/>
          <tpl fld="7" item="0"/>
        </tpls>
      </n>
      <n v="1364175100" in="0" bc="00B4F0FF" fc="00008000">
        <tpls c="5">
          <tpl fld="1" item="39"/>
          <tpl hier="33" item="4"/>
          <tpl fld="2" item="29"/>
          <tpl hier="40" item="16"/>
          <tpl hier="51" item="4294967295"/>
        </tpls>
      </n>
      <m in="0" fc="00404040">
        <tpls c="5">
          <tpl fld="20" item="11"/>
          <tpl hier="33" item="4"/>
          <tpl fld="2" item="10"/>
          <tpl hier="40" item="16"/>
          <tpl hier="51" item="4294967295"/>
        </tpls>
      </m>
      <n v="2746727200" in="0" bc="00B4F0FF" fc="00008000">
        <tpls c="5">
          <tpl fld="1" item="54"/>
          <tpl hier="33" item="4"/>
          <tpl fld="2" item="30"/>
          <tpl hier="40" item="16"/>
          <tpl hier="51" item="4294967295"/>
        </tpls>
      </n>
      <m in="0" fc="00404040">
        <tpls c="5">
          <tpl fld="9" item="10"/>
          <tpl hier="33" item="4"/>
          <tpl fld="2" item="18"/>
          <tpl hier="40" item="16"/>
          <tpl hier="51" item="4294967295"/>
        </tpls>
      </m>
      <n v="0.55562824778669295" bc="00B4F0FF" fc="00008000">
        <tpls c="5">
          <tpl fld="1" item="48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5"/>
          <tpl hier="33" item="4"/>
          <tpl fld="2" item="25"/>
          <tpl hier="40" item="16"/>
          <tpl hier="51" item="4294967295"/>
        </tpls>
      </m>
      <n v="1483395800" in="0" bc="00B4F0FF" fc="00008000">
        <tpls c="5">
          <tpl fld="1" item="13"/>
          <tpl hier="33" item="4"/>
          <tpl fld="2" item="25"/>
          <tpl hier="40" item="16"/>
          <tpl hier="51" item="4294967295"/>
        </tpls>
      </n>
      <n v="158262700" in="0" bc="00B4F0FF" fc="00008000">
        <tpls c="5">
          <tpl fld="1" item="49"/>
          <tpl hier="33" item="4"/>
          <tpl fld="2" item="35"/>
          <tpl hier="40" item="16"/>
          <tpl hier="51" item="4294967295"/>
        </tpls>
      </n>
      <m in="0" fc="00404040">
        <tpls c="5">
          <tpl fld="9" item="9"/>
          <tpl hier="33" item="4"/>
          <tpl fld="2" item="13"/>
          <tpl hier="40" item="16"/>
          <tpl hier="51" item="4294967295"/>
        </tpls>
      </m>
      <n v="129843984770.78026" in="0" bc="00B4F0FF" fc="00008000">
        <tpls c="5">
          <tpl fld="1" item="34"/>
          <tpl hier="33" item="4"/>
          <tpl fld="2" item="29"/>
          <tpl hier="40" item="16"/>
          <tpl hier="51" item="4294967295"/>
        </tpls>
      </n>
      <n v="377542197.10847062" in="0" bc="00B4F0FF" fc="00008000">
        <tpls c="5">
          <tpl fld="1" item="11"/>
          <tpl hier="33" item="4"/>
          <tpl fld="2" item="12"/>
          <tpl hier="40" item="16"/>
          <tpl hier="51" item="4294967295"/>
        </tpls>
      </n>
      <n v="2172305965.4400001" in="0" bc="00B4F0FF" fc="00008000">
        <tpls c="5">
          <tpl fld="1" item="2"/>
          <tpl hier="33" item="4"/>
          <tpl fld="2" item="5"/>
          <tpl hier="40" item="16"/>
          <tpl hier="51" item="4294967295"/>
        </tpls>
      </n>
      <n v="18840273348.600002" in="0" bc="00B4F0FF" fc="00008000">
        <tpls c="5">
          <tpl fld="1" item="42"/>
          <tpl hier="33" item="4"/>
          <tpl fld="2" item="8"/>
          <tpl hier="40" item="16"/>
          <tpl hier="51" item="4294967295"/>
        </tpls>
      </n>
      <n v="145068933291.96643" in="0" bc="00B4F0FF" fc="00008000">
        <tpls c="5">
          <tpl fld="1" item="17"/>
          <tpl hier="33" item="4"/>
          <tpl fld="2" item="29"/>
          <tpl hier="40" item="16"/>
          <tpl hier="51" item="4294967295"/>
        </tpls>
      </n>
      <n v="18542869038.439999" in="0" bc="00B4F0FF" fc="00008000">
        <tpls c="5">
          <tpl fld="1" item="42"/>
          <tpl hier="33" item="4"/>
          <tpl fld="2" item="0"/>
          <tpl hier="40" item="16"/>
          <tpl hier="51" item="4294967295"/>
        </tpls>
      </n>
      <n v="2629115500" in="0" bc="00B4F0FF" fc="00008000">
        <tpls c="5">
          <tpl fld="1" item="13"/>
          <tpl hier="33" item="4"/>
          <tpl fld="2" item="11"/>
          <tpl hier="40" item="16"/>
          <tpl hier="51" item="4294967295"/>
        </tpls>
      </n>
      <n v="657614900" in="0" bc="00B4F0FF" fc="00008000">
        <tpls c="5">
          <tpl fld="1" item="23"/>
          <tpl hier="33" item="4"/>
          <tpl fld="2" item="40"/>
          <tpl hier="40" item="16"/>
          <tpl hier="51" item="4294967295"/>
        </tpls>
      </n>
      <n v="51452986852.294998" in="0" bc="00B4F0FF" fc="00008000">
        <tpls c="5">
          <tpl fld="1" item="43"/>
          <tpl hier="33" item="4"/>
          <tpl fld="2" item="5"/>
          <tpl hier="40" item="16"/>
          <tpl hier="51" item="4294967295"/>
        </tpls>
      </n>
      <n v="19516530656.155003" in="0" bc="00B4F0FF" fc="00008000">
        <tpls c="5">
          <tpl fld="1" item="29"/>
          <tpl hier="33" item="4"/>
          <tpl fld="2" item="41"/>
          <tpl hier="40" item="16"/>
          <tpl hier="51" item="4294967295"/>
        </tpls>
      </n>
      <n v="20874374485.949997" in="0" bc="00B4F0FF" fc="00008000">
        <tpls c="5">
          <tpl fld="1" item="42"/>
          <tpl hier="33" item="4"/>
          <tpl fld="2" item="13"/>
          <tpl hier="40" item="16"/>
          <tpl hier="51" item="4294967295"/>
        </tpls>
      </n>
      <n v="10776403697.957499" in="0" bc="00B4F0FF" fc="00008000">
        <tpls c="5">
          <tpl fld="1" item="40"/>
          <tpl hier="33" item="4"/>
          <tpl fld="2" item="38"/>
          <tpl hier="40" item="16"/>
          <tpl hier="51" item="4294967295"/>
        </tpls>
      </n>
      <n v="500187700" in="0" bc="00B4F0FF" fc="00008000">
        <tpls c="5">
          <tpl fld="1" item="32"/>
          <tpl hier="33" item="4"/>
          <tpl fld="2" item="38"/>
          <tpl hier="40" item="16"/>
          <tpl hier="51" item="4294967295"/>
        </tpls>
      </n>
      <n v="641264400" in="0" bc="00B4F0FF" fc="00008000">
        <tpls c="5">
          <tpl fld="1" item="49"/>
          <tpl hier="33" item="4"/>
          <tpl fld="2" item="38"/>
          <tpl hier="40" item="16"/>
          <tpl hier="51" item="4294967295"/>
        </tpls>
      </n>
      <n v="791171500" in="0" bc="00B4F0FF" fc="00008000">
        <tpls c="5">
          <tpl fld="1" item="23"/>
          <tpl hier="33" item="4"/>
          <tpl fld="2" item="9"/>
          <tpl hier="40" item="16"/>
          <tpl hier="51" item="4294967295"/>
        </tpls>
      </n>
      <n v="3010902300" in="0" bc="00B4F0FF" fc="00008000">
        <tpls c="5">
          <tpl fld="1" item="23"/>
          <tpl hier="33" item="4"/>
          <tpl fld="2" item="30"/>
          <tpl hier="40" item="16"/>
          <tpl hier="51" item="4294967295"/>
        </tpls>
      </n>
      <n v="1591434430" in="0" bc="00B4F0FF" fc="00008000">
        <tpls c="5">
          <tpl fld="1" item="23"/>
          <tpl hier="33" item="4"/>
          <tpl fld="2" item="28"/>
          <tpl hier="40" item="16"/>
          <tpl hier="51" item="4294967295"/>
        </tpls>
      </n>
      <n v="547222160" in="0" bc="00B4F0FF" fc="00008000">
        <tpls c="5">
          <tpl fld="1" item="11"/>
          <tpl hier="33" item="4"/>
          <tpl fld="2" item="39"/>
          <tpl hier="40" item="16"/>
          <tpl hier="51" item="4294967295"/>
        </tpls>
      </n>
      <n v="9637332571.875" in="0" bc="00B4F0FF" fc="00008000">
        <tpls c="5">
          <tpl fld="1" item="40"/>
          <tpl hier="33" item="4"/>
          <tpl fld="2" item="39"/>
          <tpl hier="40" item="16"/>
          <tpl hier="51" item="4294967295"/>
        </tpls>
      </n>
      <n v="642703100" in="0" bc="00B4F0FF" fc="00008000">
        <tpls c="5">
          <tpl fld="1" item="10"/>
          <tpl hier="33" item="4"/>
          <tpl fld="2" item="16"/>
          <tpl hier="40" item="16"/>
          <tpl hier="51" item="4294967295"/>
        </tpls>
      </n>
      <n v="1084612398.3" in="0" bc="00B4F0FF" fc="00008000">
        <tpls c="5">
          <tpl fld="1" item="10"/>
          <tpl hier="33" item="4"/>
          <tpl fld="2" item="5"/>
          <tpl hier="40" item="16"/>
          <tpl hier="51" item="4294967295"/>
        </tpls>
      </n>
      <n v="1378984526.27" in="0" bc="00B4F0FF" fc="00008000">
        <tpls c="5">
          <tpl fld="1" item="10"/>
          <tpl hier="33" item="4"/>
          <tpl fld="2" item="18"/>
          <tpl hier="40" item="16"/>
          <tpl hier="51" item="4294967295"/>
        </tpls>
      </n>
      <n v="1170028300" in="0" bc="00B4F0FF" fc="00008000">
        <tpls c="5">
          <tpl fld="1" item="10"/>
          <tpl hier="33" item="4"/>
          <tpl fld="2" item="30"/>
          <tpl hier="40" item="16"/>
          <tpl hier="51" item="4294967295"/>
        </tpls>
      </n>
      <n v="19534910825.215" in="0" bc="00B4F0FF" fc="00008000">
        <tpls c="5">
          <tpl fld="1" item="29"/>
          <tpl hier="33" item="4"/>
          <tpl fld="2" item="42"/>
          <tpl hier="40" item="16"/>
          <tpl hier="51" item="4294967295"/>
        </tpls>
      </n>
      <n v="300158845.05000001" in="0" bc="00B4F0FF" fc="00008000">
        <tpls c="5">
          <tpl fld="1" item="25"/>
          <tpl hier="33" item="4"/>
          <tpl fld="2" item="42"/>
          <tpl hier="40" item="16"/>
          <tpl hier="51" item="4294967295"/>
        </tpls>
      </n>
      <m in="0" fc="00404040">
        <tpls c="5">
          <tpl fld="9" item="14"/>
          <tpl hier="33" item="4"/>
          <tpl fld="2" item="42"/>
          <tpl hier="40" item="16"/>
          <tpl hier="51" item="4294967295"/>
        </tpls>
      </m>
      <n v="0.13834572565824371" in="2" bc="00B4F0FF" fc="00008000">
        <tpls c="5">
          <tpl fld="1" item="9"/>
          <tpl hier="33" item="4"/>
          <tpl fld="2" item="4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42"/>
          <tpl hier="40" item="16"/>
          <tpl hier="51" item="4294967295"/>
        </tpls>
      </m>
      <n v="1920775352.78" in="0" bc="00B4F0FF" fc="00008000">
        <tpls c="5">
          <tpl fld="1" item="14"/>
          <tpl hier="33" item="4"/>
          <tpl fld="2" item="34"/>
          <tpl hier="40" item="16"/>
          <tpl hier="51" item="4294967295"/>
        </tpls>
      </n>
      <n v="2662593700" in="0" bc="00B4F0FF" fc="00008000">
        <tpls c="5">
          <tpl fld="1" item="14"/>
          <tpl hier="33" item="4"/>
          <tpl fld="2" item="28"/>
          <tpl hier="40" item="16"/>
          <tpl hier="51" item="4294967295"/>
        </tpls>
      </n>
      <n v="925664500" in="0" bc="00B4F0FF" fc="00008000">
        <tpls c="5">
          <tpl fld="1" item="14"/>
          <tpl hier="33" item="4"/>
          <tpl fld="2" item="40"/>
          <tpl hier="40" item="16"/>
          <tpl hier="51" item="4294967295"/>
        </tpls>
      </n>
      <n v="961940206.05000007" in="0" bc="00B4F0FF" fc="00008000">
        <tpls c="5">
          <tpl fld="1" item="14"/>
          <tpl hier="33" item="4"/>
          <tpl fld="2" item="22"/>
          <tpl hier="40" item="16"/>
          <tpl hier="51" item="4294967295"/>
        </tpls>
      </n>
      <n v="88936970837.3806" in="0" bc="00B4F0FF" fc="00008000">
        <tpls c="5">
          <tpl fld="1" item="33"/>
          <tpl hier="33" item="4"/>
          <tpl fld="2" item="41"/>
          <tpl hier="40" item="16"/>
          <tpl hier="51" item="4294967295"/>
        </tpls>
      </n>
      <m in="0" bc="00B4F0FF" fc="00404040">
        <tpls c="5">
          <tpl fld="1" item="41"/>
          <tpl hier="33" item="4"/>
          <tpl fld="2" item="41"/>
          <tpl hier="40" item="16"/>
          <tpl hier="51" item="4294967295"/>
        </tpls>
      </m>
      <n v="3272395300" in="0" bc="00B4F0FF" fc="00008000">
        <tpls c="5">
          <tpl fld="1" item="12"/>
          <tpl hier="33" item="4"/>
          <tpl fld="2" item="41"/>
          <tpl hier="40" item="16"/>
          <tpl hier="51" item="4294967295"/>
        </tpls>
      </n>
      <n v="263421500" in="0" bc="00B4F0FF" fc="00008000">
        <tpls c="5">
          <tpl fld="1" item="32"/>
          <tpl hier="33" item="4"/>
          <tpl fld="2" item="41"/>
          <tpl hier="40" item="16"/>
          <tpl hier="51" item="4294967295"/>
        </tpls>
      </n>
      <n v="120724681800" in="0" bc="00B4F0FF" fc="00008000">
        <tpls c="5">
          <tpl fld="1" item="5"/>
          <tpl hier="33" item="4"/>
          <tpl fld="2" item="41"/>
          <tpl hier="40" item="16"/>
          <tpl hier="51" item="4294967295"/>
        </tpls>
      </n>
      <m in="0" fc="00404040">
        <tpls c="5">
          <tpl fld="9" item="10"/>
          <tpl hier="33" item="4"/>
          <tpl fld="2" item="41"/>
          <tpl hier="40" item="16"/>
          <tpl hier="51" item="4294967295"/>
        </tpls>
      </m>
      <m in="0" fc="00404040">
        <tpls c="5">
          <tpl fld="9" item="14"/>
          <tpl hier="33" item="4"/>
          <tpl fld="2" item="40"/>
          <tpl hier="40" item="16"/>
          <tpl hier="51" item="4294967295"/>
        </tpls>
      </m>
      <n v="1519221300" bc="00B4F0FF" fc="00008000">
        <tpls c="5">
          <tpl fld="1" item="38"/>
          <tpl hier="33" item="4"/>
          <tpl fld="2" item="40"/>
          <tpl hier="40" item="16"/>
          <tpl hier="51" item="4294967295"/>
        </tpls>
      </n>
      <n v="130605700" in="0" bc="00B4F0FF" fc="00008000">
        <tpls c="5">
          <tpl fld="1" item="32"/>
          <tpl hier="33" item="4"/>
          <tpl fld="2" item="40"/>
          <tpl hier="40" item="16"/>
          <tpl hier="51" item="4294967295"/>
        </tpls>
      </n>
      <n v="10766974857.664062" in="0" bc="00B4F0FF" fc="00008000">
        <tpls c="5">
          <tpl fld="1" item="40"/>
          <tpl hier="33" item="4"/>
          <tpl fld="2" item="40"/>
          <tpl hier="40" item="16"/>
          <tpl hier="51" item="4294967295"/>
        </tpls>
      </n>
      <m in="0" fc="00404040">
        <tpls c="5">
          <tpl fld="9" item="10"/>
          <tpl hier="33" item="4"/>
          <tpl fld="2" item="40"/>
          <tpl hier="40" item="16"/>
          <tpl hier="51" item="4294967295"/>
        </tpls>
      </m>
      <n v="84730600" in="0" bc="00B4F0FF" fc="00008000">
        <tpls c="5">
          <tpl fld="1" item="31"/>
          <tpl hier="33" item="4"/>
          <tpl fld="2" item="40"/>
          <tpl hier="40" item="16"/>
          <tpl hier="51" item="4294967295"/>
        </tpls>
      </n>
      <n v="331475940" in="0" bc="00B4F0FF" fc="00008000">
        <tpls c="5">
          <tpl fld="1" item="1"/>
          <tpl hier="33" item="4"/>
          <tpl fld="2" item="39"/>
          <tpl hier="40" item="16"/>
          <tpl hier="51" item="4294967295"/>
        </tpls>
      </n>
      <n v="201553118.867706" in="0" bc="00B4F0FF" fc="00008000">
        <tpls c="5">
          <tpl fld="1" item="1"/>
          <tpl hier="33" item="4"/>
          <tpl fld="2" item="12"/>
          <tpl hier="40" item="16"/>
          <tpl hier="51" item="4294967295"/>
        </tpls>
      </n>
      <n v="1087693567.1400001" in="0" bc="00B4F0FF" fc="00008000">
        <tpls c="5">
          <tpl fld="1" item="1"/>
          <tpl hier="33" item="4"/>
          <tpl fld="2" item="5"/>
          <tpl hier="40" item="16"/>
          <tpl hier="51" item="4294967295"/>
        </tpls>
      </n>
      <n v="384279500" in="0" bc="00B4F0FF" fc="00008000">
        <tpls c="5">
          <tpl fld="1" item="1"/>
          <tpl hier="33" item="4"/>
          <tpl fld="2" item="30"/>
          <tpl hier="40" item="16"/>
          <tpl hier="51" item="4294967295"/>
        </tpls>
      </n>
      <n v="479030970.35000002" in="0" bc="00B4F0FF" fc="00008000">
        <tpls c="5">
          <tpl fld="1" item="1"/>
          <tpl hier="33" item="4"/>
          <tpl fld="2" item="0"/>
          <tpl hier="40" item="16"/>
          <tpl hier="51" item="4294967295"/>
        </tpls>
      </n>
      <n v="253398398.02000001" in="0" bc="00B4F0FF" fc="00008000">
        <tpls c="5">
          <tpl fld="1" item="1"/>
          <tpl hier="33" item="4"/>
          <tpl fld="2" item="6"/>
          <tpl hier="40" item="16"/>
          <tpl hier="51" item="4294967295"/>
        </tpls>
      </n>
      <n v="104094659791.32474" in="0" bc="00B4F0FF" fc="00008000">
        <tpls c="5">
          <tpl fld="1" item="33"/>
          <tpl hier="33" item="4"/>
          <tpl fld="2" item="9"/>
          <tpl hier="40" item="16"/>
          <tpl hier="51" item="4294967295"/>
        </tpls>
      </n>
      <m in="0" fc="00404040">
        <tpls c="5">
          <tpl fld="9" item="5"/>
          <tpl hier="33" item="4"/>
          <tpl fld="2" item="29"/>
          <tpl hier="40" item="16"/>
          <tpl hier="51" item="4294967295"/>
        </tpls>
      </m>
      <n v="44907337.68" in="0" bc="00B4F0FF" fc="00008000">
        <tpls c="4">
          <tpl fld="1" item="6"/>
          <tpl fld="6" item="11"/>
          <tpl fld="22" item="5"/>
          <tpl fld="7" item="0"/>
        </tpls>
      </n>
      <n v="2672275700.0000124" in="0" bc="00B4F0FF" fc="00008000">
        <tpls c="5">
          <tpl fld="1" item="36"/>
          <tpl hier="33" item="4"/>
          <tpl fld="2" item="9"/>
          <tpl hier="40" item="16"/>
          <tpl hier="51" item="4294967295"/>
        </tpls>
      </n>
      <n v="19320895061.785" in="0" bc="00B4F0FF" fc="00008000">
        <tpls c="5">
          <tpl fld="1" item="29"/>
          <tpl hier="33" item="4"/>
          <tpl fld="2" item="35"/>
          <tpl hier="40" item="16"/>
          <tpl hier="51" item="4294967295"/>
        </tpls>
      </n>
      <n v="104017900" in="0" bc="00B4F0FF" fc="00008000">
        <tpls c="5">
          <tpl fld="1" item="49"/>
          <tpl hier="33" item="4"/>
          <tpl fld="2" item="15"/>
          <tpl hier="40" item="16"/>
          <tpl hier="51" item="4294967295"/>
        </tpls>
      </n>
      <n v="29572057.09" in="0" bc="00B4F0FF" fc="00008000">
        <tpls c="5">
          <tpl fld="1" item="41"/>
          <tpl hier="33" item="4"/>
          <tpl fld="2" item="0"/>
          <tpl hier="40" item="16"/>
          <tpl hier="51" item="4294967295"/>
        </tpls>
      </n>
      <n v="946562900" in="0" bc="00B4F0FF" fc="00008000">
        <tpls c="5">
          <tpl fld="1" item="54"/>
          <tpl hier="33" item="4"/>
          <tpl fld="2" item="9"/>
          <tpl hier="40" item="16"/>
          <tpl hier="51" item="4294967295"/>
        </tpls>
      </n>
      <n v="2029991788.8800001" in="0" bc="00B4F0FF" fc="00008000">
        <tpls c="5">
          <tpl fld="1" item="28"/>
          <tpl hier="33" item="4"/>
          <tpl fld="2" item="9"/>
          <tpl hier="40" item="16"/>
          <tpl hier="51" item="4294967295"/>
        </tpls>
      </n>
      <n v="0.53646449921483952" in="0" bc="00B4F0FF" fc="00008000">
        <tpls c="5">
          <tpl fld="1" item="7"/>
          <tpl hier="33" item="4"/>
          <tpl fld="2" item="4"/>
          <tpl hier="40" item="16"/>
          <tpl hier="51" item="4294967295"/>
        </tpls>
      </n>
      <n v="484095200" in="0" bc="00B4F0FF" fc="00008000">
        <tpls c="5">
          <tpl fld="1" item="46"/>
          <tpl hier="33" item="4"/>
          <tpl fld="2" item="23"/>
          <tpl hier="40" item="16"/>
          <tpl hier="51" item="4294967295"/>
        </tpls>
      </n>
      <n v="508412325650.01001" in="0" bc="00B4F0FF" fc="00008000">
        <tpls c="5">
          <tpl fld="1" item="3"/>
          <tpl hier="33" item="4"/>
          <tpl fld="2" item="18"/>
          <tpl hier="40" item="16"/>
          <tpl hier="51" item="4294967295"/>
        </tpls>
      </n>
      <n v="5858891300" bc="00B4F0FF" fc="00008000">
        <tpls c="5">
          <tpl fld="1" item="38"/>
          <tpl hier="33" item="4"/>
          <tpl fld="2" item="26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2"/>
          <tpl hier="40" item="16"/>
          <tpl hier="51" item="4294967295"/>
        </tpls>
      </m>
      <n v="2715807800" in="0" bc="00B4F0FF" fc="00008000">
        <tpls c="5">
          <tpl fld="1" item="39"/>
          <tpl hier="33" item="4"/>
          <tpl fld="2" item="26"/>
          <tpl hier="40" item="16"/>
          <tpl hier="51" item="4294967295"/>
        </tpls>
      </n>
      <n v="8668962.6918997504" in="0" bc="00B4F0FF" fc="00008000">
        <tpls c="5">
          <tpl fld="1" item="45"/>
          <tpl hier="33" item="4"/>
          <tpl fld="2" item="23"/>
          <tpl hier="40" item="16"/>
          <tpl hier="51" item="4294967295"/>
        </tpls>
      </n>
      <m in="0" bc="00B4F0FF" fc="00404040">
        <tpls c="5">
          <tpl fld="1" item="51"/>
          <tpl hier="33" item="4"/>
          <tpl fld="2" item="19"/>
          <tpl hier="40" item="16"/>
          <tpl hier="51" item="4294967295"/>
        </tpls>
      </m>
      <n v="19322528224.82" in="0" bc="00B4F0FF" fc="00008000">
        <tpls c="5">
          <tpl fld="1" item="29"/>
          <tpl hier="33" item="4"/>
          <tpl fld="2" item="7"/>
          <tpl hier="40" item="16"/>
          <tpl hier="51" item="4294967295"/>
        </tpls>
      </n>
      <n v="436980200" in="0" bc="00B4F0FF" fc="00008000">
        <tpls c="5">
          <tpl fld="1" item="32"/>
          <tpl hier="33" item="4"/>
          <tpl fld="2" item="13"/>
          <tpl hier="40" item="16"/>
          <tpl hier="51" item="4294967295"/>
        </tpls>
      </n>
      <m in="0" bc="00B4F0FF" fc="00404040">
        <tpls c="5">
          <tpl fld="1" item="20"/>
          <tpl hier="33" item="4"/>
          <tpl fld="2" item="24"/>
          <tpl hier="40" item="16"/>
          <tpl hier="51" item="4294967295"/>
        </tpls>
      </m>
      <n v="1543400266.6900001" in="0" bc="00B4F0FF" fc="00008000">
        <tpls c="5">
          <tpl fld="1" item="39"/>
          <tpl hier="33" item="4"/>
          <tpl fld="2" item="0"/>
          <tpl hier="40" item="16"/>
          <tpl hier="51" item="4294967295"/>
        </tpls>
      </n>
      <m in="0" bc="00B4F0FF" fc="00404040">
        <tpls c="5">
          <tpl fld="1" item="20"/>
          <tpl hier="33" item="4"/>
          <tpl fld="2" item="36"/>
          <tpl hier="40" item="16"/>
          <tpl hier="51" item="4294967295"/>
        </tpls>
      </m>
      <n v="368771500" in="0" bc="00B4F0FF" fc="00008000">
        <tpls c="5">
          <tpl fld="1" item="18"/>
          <tpl hier="33" item="4"/>
          <tpl fld="2" item="27"/>
          <tpl hier="40" item="16"/>
          <tpl hier="51" item="4294967295"/>
        </tpls>
      </n>
      <n v="1064852072.28" in="0" bc="00B4F0FF" fc="00008000">
        <tpls c="5">
          <tpl fld="1" item="2"/>
          <tpl hier="33" item="4"/>
          <tpl fld="2" item="0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0"/>
          <tpl hier="40" item="16"/>
          <tpl hier="51" item="4294967295"/>
        </tpls>
      </n>
      <n v="87156878800" in="0" bc="00B4F0FF" fc="00008000">
        <tpls c="5">
          <tpl fld="1" item="5"/>
          <tpl hier="33" item="4"/>
          <tpl fld="2" item="16"/>
          <tpl hier="40" item="16"/>
          <tpl hier="51" item="4294967295"/>
        </tpls>
      </n>
      <n v="1478716968.1400001" in="0" bc="00B4F0FF" fc="00008000">
        <tpls c="5">
          <tpl fld="1" item="39"/>
          <tpl hier="33" item="4"/>
          <tpl fld="2" item="8"/>
          <tpl hier="40" item="16"/>
          <tpl hier="51" item="4294967295"/>
        </tpls>
      </n>
      <n v="23302506184.919998" in="0" bc="00B4F0FF" fc="00008000">
        <tpls c="5">
          <tpl fld="1" item="43"/>
          <tpl hier="33" item="4"/>
          <tpl fld="2" item="9"/>
          <tpl hier="40" item="16"/>
          <tpl hier="51" item="4294967295"/>
        </tpls>
      </n>
      <n v="1279000" in="0" bc="00B4F0FF" fc="00008000">
        <tpls c="4">
          <tpl fld="1" item="6"/>
          <tpl fld="6" item="4"/>
          <tpl fld="22" item="5"/>
          <tpl fld="7" item="0"/>
        </tpls>
      </n>
      <m in="0" bc="00B4F0FF" fc="00404040">
        <tpls c="5">
          <tpl fld="1" item="51"/>
          <tpl hier="33" item="4"/>
          <tpl fld="2" item="25"/>
          <tpl hier="40" item="16"/>
          <tpl hier="51" item="4294967295"/>
        </tpls>
      </m>
      <n v="9.3890438302072027E-2" in="1" bc="00B4F0FF" fc="00008000">
        <tpls c="5">
          <tpl fld="1" item="21"/>
          <tpl hier="33" item="4"/>
          <tpl fld="2" item="34"/>
          <tpl hier="40" item="16"/>
          <tpl hier="51" item="4294967295"/>
        </tpls>
      </n>
      <n v="33807000" in="0" bc="00B4F0FF" fc="00008000">
        <tpls c="4">
          <tpl fld="1" item="6"/>
          <tpl fld="6" item="6"/>
          <tpl fld="22" item="5"/>
          <tpl fld="7" item="0"/>
        </tpls>
      </n>
      <m in="0" fc="00404040">
        <tpls c="5">
          <tpl fld="20" item="11"/>
          <tpl hier="33" item="4"/>
          <tpl fld="2" item="37"/>
          <tpl hier="40" item="16"/>
          <tpl hier="51" item="4294967295"/>
        </tpls>
      </m>
      <n v="1730575000" in="0" bc="00B4F0FF" fc="00008000">
        <tpls c="5">
          <tpl fld="1" item="12"/>
          <tpl hier="33" item="4"/>
          <tpl fld="2" item="15"/>
          <tpl hier="40" item="16"/>
          <tpl hier="51" item="4294967295"/>
        </tpls>
      </n>
      <m in="0" fc="00404040">
        <tpls c="5">
          <tpl fld="20" item="11"/>
          <tpl hier="33" item="4"/>
          <tpl fld="2" item="29"/>
          <tpl hier="40" item="16"/>
          <tpl hier="51" item="4294967295"/>
        </tpls>
      </m>
      <n v="20024451874.82" in="0" bc="00B4F0FF" fc="00008000">
        <tpls c="5">
          <tpl fld="1" item="42"/>
          <tpl hier="33" item="4"/>
          <tpl fld="2" item="7"/>
          <tpl hier="40" item="16"/>
          <tpl hier="51" item="4294967295"/>
        </tpls>
      </n>
      <m in="0" bc="00B4F0FF" fc="00404040">
        <tpls c="5">
          <tpl fld="1" item="43"/>
          <tpl hier="33" item="4"/>
          <tpl fld="2" item="19"/>
          <tpl hier="40" item="16"/>
          <tpl hier="51" item="4294967295"/>
        </tpls>
      </m>
      <n v="5885476400" in="0" bc="00B4F0FF" fc="00008000">
        <tpls c="5">
          <tpl fld="1" item="12"/>
          <tpl hier="33" item="4"/>
          <tpl fld="2" item="30"/>
          <tpl hier="40" item="16"/>
          <tpl hier="51" item="4294967295"/>
        </tpls>
      </n>
      <n v="2194117357.3000002" in="0" bc="00B4F0FF" fc="00008000">
        <tpls c="5">
          <tpl fld="1" item="13"/>
          <tpl hier="33" item="4"/>
          <tpl fld="2" item="23"/>
          <tpl hier="40" item="16"/>
          <tpl hier="51" item="4294967295"/>
        </tpls>
      </n>
      <n v="123738898802.10364" in="0" bc="00B4F0FF" fc="00008000">
        <tpls c="5">
          <tpl fld="1" item="34"/>
          <tpl hier="33" item="4"/>
          <tpl fld="2" item="13"/>
          <tpl hier="40" item="16"/>
          <tpl hier="51" item="4294967295"/>
        </tpls>
      </n>
      <n v="1200321790" in="0" bc="00B4F0FF" fc="00008000">
        <tpls c="5">
          <tpl fld="1" item="18"/>
          <tpl hier="33" item="4"/>
          <tpl fld="2" item="39"/>
          <tpl hier="40" item="16"/>
          <tpl hier="51" item="4294967295"/>
        </tpls>
      </n>
      <n v="0.13328969970582161" in="2" bc="00B4F0FF" fc="00008000">
        <tpls c="5">
          <tpl fld="1" item="8"/>
          <tpl hier="33" item="4"/>
          <tpl fld="2" item="28"/>
          <tpl hier="40" item="16"/>
          <tpl hier="51" item="4294967295"/>
        </tpls>
      </n>
      <n v="19795498974.650002" in="0" bc="00B4F0FF" fc="00008000">
        <tpls c="5">
          <tpl fld="1" item="42"/>
          <tpl hier="33" item="4"/>
          <tpl fld="2" item="26"/>
          <tpl hier="40" item="16"/>
          <tpl hier="51" item="4294967295"/>
        </tpls>
      </n>
      <m in="0" fc="00404040">
        <tpls c="5">
          <tpl fld="20" item="11"/>
          <tpl hier="33" item="4"/>
          <tpl fld="2" item="24"/>
          <tpl hier="40" item="16"/>
          <tpl hier="51" item="4294967295"/>
        </tpls>
      </m>
      <n v="1062346500" in="0" bc="00B4F0FF" fc="00008000">
        <tpls c="5">
          <tpl fld="1" item="6"/>
          <tpl hier="33" item="4"/>
          <tpl fld="2" item="21"/>
          <tpl hier="40" item="16"/>
          <tpl hier="51" item="4294967295"/>
        </tpls>
      </n>
      <n v="227292784.25" in="0" bc="00B4F0FF" fc="00008000">
        <tpls c="5">
          <tpl fld="1" item="11"/>
          <tpl hier="33" item="4"/>
          <tpl fld="2" item="33"/>
          <tpl hier="40" item="16"/>
          <tpl hier="51" item="4294967295"/>
        </tpls>
      </n>
      <n v="7862973191.0837803" in="0" bc="00B4F0FF" fc="00008000">
        <tpls c="5">
          <tpl fld="1" item="37"/>
          <tpl hier="33" item="4"/>
          <tpl fld="2" item="1"/>
          <tpl hier="40" item="16"/>
          <tpl hier="51" item="4294967295"/>
        </tpls>
      </n>
      <n v="321522100" in="0" bc="00B4F0FF" fc="00008000">
        <tpls c="5">
          <tpl fld="1" item="11"/>
          <tpl hier="33" item="4"/>
          <tpl fld="2" item="25"/>
          <tpl hier="40" item="16"/>
          <tpl hier="51" item="4294967295"/>
        </tpls>
      </n>
      <n v="1171522067.8700001" in="0" bc="00B4F0FF" fc="00008000">
        <tpls c="5">
          <tpl fld="1" item="10"/>
          <tpl hier="33" item="4"/>
          <tpl fld="2" item="4"/>
          <tpl hier="40" item="16"/>
          <tpl hier="51" item="4294967295"/>
        </tpls>
      </n>
      <n v="1073005979.6" in="0" bc="00B4F0FF" fc="00008000">
        <tpls c="5">
          <tpl fld="1" item="2"/>
          <tpl hier="33" item="4"/>
          <tpl fld="2" item="8"/>
          <tpl hier="40" item="16"/>
          <tpl hier="51" item="4294967295"/>
        </tpls>
      </n>
      <n v="53595979117.167999" in="0" bc="00B4F0FF" fc="00008000">
        <tpls c="5">
          <tpl fld="1" item="33"/>
          <tpl hier="33" item="4"/>
          <tpl fld="2" item="34"/>
          <tpl hier="40" item="16"/>
          <tpl hier="51" item="4294967295"/>
        </tpls>
      </n>
      <n v="929022400" in="0" bc="00B4F0FF" fc="00008000">
        <tpls c="5">
          <tpl fld="1" item="10"/>
          <tpl hier="33" item="4"/>
          <tpl fld="2" item="11"/>
          <tpl hier="40" item="16"/>
          <tpl hier="51" item="4294967295"/>
        </tpls>
      </n>
      <n v="5082817458.8360119" in="0" bc="00B4F0FF" fc="00008000">
        <tpls c="5">
          <tpl fld="1" item="36"/>
          <tpl hier="33" item="4"/>
          <tpl fld="2" item="39"/>
          <tpl hier="40" item="16"/>
          <tpl hier="51" item="4294967295"/>
        </tpls>
      </n>
      <n v="2301680714.4400001" in="0" bc="00B4F0FF" fc="00008000">
        <tpls c="5">
          <tpl fld="1" item="23"/>
          <tpl hier="33" item="4"/>
          <tpl fld="2" item="7"/>
          <tpl hier="40" item="16"/>
          <tpl hier="51" item="4294967295"/>
        </tpls>
      </n>
      <n v="1844375225.77" in="0" bc="00B4F0FF" fc="00008000">
        <tpls c="5">
          <tpl fld="1" item="23"/>
          <tpl hier="33" item="4"/>
          <tpl fld="2" item="23"/>
          <tpl hier="40" item="16"/>
          <tpl hier="51" item="4294967295"/>
        </tpls>
      </n>
      <n v="25192791726.379997" in="0" bc="00B4F0FF" fc="00008000">
        <tpls c="5">
          <tpl fld="1" item="43"/>
          <tpl hier="33" item="4"/>
          <tpl fld="2" item="37"/>
          <tpl hier="40" item="16"/>
          <tpl hier="51" item="4294967295"/>
        </tpls>
      </n>
      <n v="948284859.26519108" in="0" bc="00B4F0FF" fc="00008000">
        <tpls c="5">
          <tpl fld="1" item="10"/>
          <tpl hier="33" item="4"/>
          <tpl fld="2" item="32"/>
          <tpl hier="40" item="16"/>
          <tpl hier="51" item="4294967295"/>
        </tpls>
      </n>
      <n v="549057578.41999996" in="0" bc="00B4F0FF" fc="00008000">
        <tpls c="5">
          <tpl fld="1" item="2"/>
          <tpl hier="33" item="4"/>
          <tpl fld="2" item="2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3"/>
          <tpl hier="40" item="16"/>
          <tpl hier="51" item="4294967295"/>
        </tpls>
      </m>
      <n v="2921345100" bc="00B4F0FF" fc="00008000">
        <tpls c="5">
          <tpl fld="1" item="38"/>
          <tpl hier="33" item="4"/>
          <tpl fld="2" item="37"/>
          <tpl hier="40" item="16"/>
          <tpl hier="51" item="4294967295"/>
        </tpls>
      </n>
      <n v="934026326.47000003" in="0" bc="00B4F0FF" fc="00008000">
        <tpls c="5">
          <tpl fld="1" item="23"/>
          <tpl hier="33" item="4"/>
          <tpl fld="2" item="6"/>
          <tpl hier="40" item="16"/>
          <tpl hier="51" item="4294967295"/>
        </tpls>
      </n>
      <n v="6.5846439185744442E-3" in="1" bc="00B4F0FF" fc="00008000">
        <tpls c="5">
          <tpl fld="1" item="24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2"/>
          <tpl hier="33" item="4"/>
          <tpl fld="2" item="25"/>
          <tpl hier="40" item="16"/>
          <tpl hier="51" item="4294967295"/>
        </tpls>
      </m>
      <n v="299706113.17813385" in="0" bc="00B4F0FF" fc="00008000">
        <tpls c="5">
          <tpl fld="1" item="10"/>
          <tpl hier="33" item="4"/>
          <tpl fld="2" item="24"/>
          <tpl hier="40" item="16"/>
          <tpl hier="51" item="4294967295"/>
        </tpls>
      </n>
      <n v="104499212530" in="0" bc="00B4F0FF" fc="00008000">
        <tpls c="5">
          <tpl fld="1" item="5"/>
          <tpl hier="33" item="4"/>
          <tpl fld="2" item="39"/>
          <tpl hier="40" item="16"/>
          <tpl hier="51" item="4294967295"/>
        </tpls>
      </n>
      <n v="434098600" in="0" bc="00B4F0FF" fc="00008000">
        <tpls c="5">
          <tpl fld="1" item="11"/>
          <tpl hier="33" item="4"/>
          <tpl fld="2" item="17"/>
          <tpl hier="40" item="16"/>
          <tpl hier="51" item="4294967295"/>
        </tpls>
      </n>
      <n v="404495100" in="0" bc="00B4F0FF" fc="00008000">
        <tpls c="5">
          <tpl fld="1" item="32"/>
          <tpl hier="33" item="4"/>
          <tpl fld="2" item="21"/>
          <tpl hier="40" item="16"/>
          <tpl hier="51" item="4294967295"/>
        </tpls>
      </n>
      <n v="-49107600" in="0" bc="00B4F0FF" fc="00000080">
        <tpls c="5">
          <tpl fld="1" item="46"/>
          <tpl hier="33" item="4"/>
          <tpl fld="2" item="13"/>
          <tpl hier="40" item="16"/>
          <tpl hier="51" item="4294967295"/>
        </tpls>
      </n>
      <n v="1798839176.79391" in="0" bc="00B4F0FF" fc="00008000">
        <tpls c="5">
          <tpl fld="1" item="54"/>
          <tpl hier="33" item="4"/>
          <tpl fld="2" item="12"/>
          <tpl hier="40" item="16"/>
          <tpl hier="51" item="4294967295"/>
        </tpls>
      </n>
      <m in="0" fc="00404040">
        <tpls c="5">
          <tpl fld="20" item="10"/>
          <tpl hier="33" item="4"/>
          <tpl fld="2" item="29"/>
          <tpl hier="40" item="16"/>
          <tpl hier="51" item="4294967295"/>
        </tpls>
      </m>
      <n v="4117952105.5310893" bc="00B4F0FF" fc="00008000">
        <tpls c="5">
          <tpl fld="1" item="38"/>
          <tpl hier="33" item="4"/>
          <tpl fld="2" item="32"/>
          <tpl hier="40" item="16"/>
          <tpl hier="51" item="4294967295"/>
        </tpls>
      </n>
      <n v="720914207.09000003" in="0" bc="00B4F0FF" fc="00008000">
        <tpls c="5">
          <tpl fld="1" item="32"/>
          <tpl hier="33" item="4"/>
          <tpl fld="2" item="4"/>
          <tpl hier="40" item="16"/>
          <tpl hier="51" item="4294967295"/>
        </tpls>
      </n>
      <n v="523342059450.75" in="0" bc="00B4F0FF" fc="00008000">
        <tpls c="5">
          <tpl fld="1" item="3"/>
          <tpl hier="33" item="4"/>
          <tpl fld="2" item="4"/>
          <tpl hier="40" item="16"/>
          <tpl hier="51" item="4294967295"/>
        </tpls>
      </n>
      <m in="0" bc="00B4F0FF" fc="00404040">
        <tpls c="5">
          <tpl fld="1" item="18"/>
          <tpl hier="33" item="4"/>
          <tpl fld="2" item="2"/>
          <tpl hier="40" item="16"/>
          <tpl hier="51" item="4294967295"/>
        </tpls>
      </m>
      <n v="36438989707.389999" in="0" bc="00B4F0FF" fc="00008000">
        <tpls c="5">
          <tpl fld="1" item="43"/>
          <tpl hier="33" item="4"/>
          <tpl fld="2" item="39"/>
          <tpl hier="40" item="16"/>
          <tpl hier="51" item="4294967295"/>
        </tpls>
      </n>
      <n v="0.1615490056028531" in="2" bc="00B4F0FF" fc="00008000">
        <tpls c="5">
          <tpl fld="1" item="9"/>
          <tpl hier="33" item="4"/>
          <tpl fld="2" item="22"/>
          <tpl hier="40" item="16"/>
          <tpl hier="51" item="4294967295"/>
        </tpls>
      </n>
      <n v="4516374652.3679276" in="0" bc="00B4F0FF" fc="00008000">
        <tpls c="5">
          <tpl fld="1" item="12"/>
          <tpl hier="33" item="4"/>
          <tpl fld="2" item="32"/>
          <tpl hier="40" item="16"/>
          <tpl hier="51" item="4294967295"/>
        </tpls>
      </n>
      <m in="0" fc="00404040">
        <tpls c="5">
          <tpl fld="9" item="10"/>
          <tpl hier="33" item="4"/>
          <tpl fld="2" item="13"/>
          <tpl hier="40" item="16"/>
          <tpl hier="51" item="4294967295"/>
        </tpls>
      </m>
      <n v="452100700" in="0" bc="00B4F0FF" fc="00008000">
        <tpls c="5">
          <tpl fld="1" item="46"/>
          <tpl hier="33" item="4"/>
          <tpl fld="2" item="7"/>
          <tpl hier="40" item="16"/>
          <tpl hier="51" item="4294967295"/>
        </tpls>
      </n>
      <m in="0" bc="00B4F0FF" fc="00404040">
        <tpls c="5">
          <tpl fld="1" item="34"/>
          <tpl hier="33" item="4"/>
          <tpl fld="2" item="25"/>
          <tpl hier="40" item="16"/>
          <tpl hier="51" item="4294967295"/>
        </tpls>
      </m>
      <n v="0.13338350336054622" in="2" bc="00B4F0FF" fc="00008000">
        <tpls c="5">
          <tpl fld="1" item="15"/>
          <tpl hier="33" item="4"/>
          <tpl fld="2" item="17"/>
          <tpl hier="40" item="16"/>
          <tpl hier="51" item="4294967295"/>
        </tpls>
      </n>
      <n v="10422473323.625" in="0" bc="00B4F0FF" fc="00008000">
        <tpls c="5">
          <tpl fld="1" item="40"/>
          <tpl hier="33" item="4"/>
          <tpl fld="2" item="4"/>
          <tpl hier="40" item="16"/>
          <tpl hier="51" item="4294967295"/>
        </tpls>
      </n>
      <n v="180545487625.948" in="0" bc="00B4F0FF" fc="00008000">
        <tpls c="5">
          <tpl fld="1" item="4"/>
          <tpl hier="33" item="4"/>
          <tpl fld="2" item="0"/>
          <tpl hier="40" item="16"/>
          <tpl hier="51" item="4294967295"/>
        </tpls>
      </n>
      <n v="0.15026869495878997" in="2" bc="00B4F0FF" fc="00008000">
        <tpls c="5">
          <tpl fld="1" item="9"/>
          <tpl hier="33" item="4"/>
          <tpl fld="2" item="33"/>
          <tpl hier="40" item="16"/>
          <tpl hier="51" item="4294967295"/>
        </tpls>
      </n>
      <n v="3033705849.9100003" in="0" bc="00B4F0FF" fc="00008000">
        <tpls c="5">
          <tpl fld="1" item="13"/>
          <tpl hier="33" item="4"/>
          <tpl fld="2" item="5"/>
          <tpl hier="40" item="16"/>
          <tpl hier="51" item="4294967295"/>
        </tpls>
      </n>
      <n v="124643706567.54752" in="0" bc="00B4F0FF" fc="00008000">
        <tpls c="5">
          <tpl fld="1" item="17"/>
          <tpl hier="33" item="4"/>
          <tpl fld="2" item="6"/>
          <tpl hier="40" item="16"/>
          <tpl hier="51" item="4294967295"/>
        </tpls>
      </n>
      <n v="138148334.35587507" in="0" bc="00B4F0FF" fc="00008000">
        <tpls c="5">
          <tpl fld="1" item="30"/>
          <tpl hier="33" item="4"/>
          <tpl fld="2" item="36"/>
          <tpl hier="40" item="16"/>
          <tpl hier="51" item="4294967295"/>
        </tpls>
      </n>
      <n v="4568450321.6800003" bc="00B4F0FF" fc="00008000">
        <tpls c="5">
          <tpl fld="1" item="38"/>
          <tpl hier="33" item="4"/>
          <tpl fld="2" item="31"/>
          <tpl hier="40" item="16"/>
          <tpl hier="51" item="4294967295"/>
        </tpls>
      </n>
      <n v="0.56100352733552306" bc="00B4F0FF" fc="00008000">
        <tpls c="5">
          <tpl fld="1" item="48"/>
          <tpl hier="33" item="4"/>
          <tpl fld="2" item="35"/>
          <tpl hier="40" item="16"/>
          <tpl hier="51" item="4294967295"/>
        </tpls>
      </n>
      <n v="19860800933.824001" in="0" bc="00B4F0FF" fc="00008000">
        <tpls c="5">
          <tpl fld="1" item="42"/>
          <tpl hier="33" item="4"/>
          <tpl fld="2" item="22"/>
          <tpl hier="40" item="16"/>
          <tpl hier="51" item="4294967295"/>
        </tpls>
      </n>
      <m in="0" fc="00404040">
        <tpls c="5">
          <tpl fld="20" item="10"/>
          <tpl hier="33" item="4"/>
          <tpl fld="2" item="24"/>
          <tpl hier="40" item="16"/>
          <tpl hier="51" item="4294967295"/>
        </tpls>
      </m>
      <n v="2756708332.96" in="0" bc="00B4F0FF" fc="00008000">
        <tpls c="5">
          <tpl fld="1" item="13"/>
          <tpl hier="33" item="4"/>
          <tpl fld="2" item="42"/>
          <tpl hier="40" item="16"/>
          <tpl hier="51" item="4294967295"/>
        </tpls>
      </n>
      <n v="1485387127.6800001" in="0" bc="00B4F0FF" fc="00008000">
        <tpls c="4">
          <tpl fld="1" item="6"/>
          <tpl fld="4" item="181"/>
          <tpl fld="22" item="5"/>
          <tpl fld="7" item="0"/>
        </tpls>
      </n>
      <n v="12537478001.877747" in="0" bc="00B4F0FF" fc="00008000">
        <tpls c="5">
          <tpl fld="1" item="51"/>
          <tpl hier="33" item="4"/>
          <tpl fld="2" item="8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2"/>
          <tpl hier="40" item="16"/>
          <tpl hier="51" item="4294967295"/>
        </tpls>
      </m>
      <n v="872305800" in="0" bc="00B4F0FF" fc="00008000">
        <tpls c="5">
          <tpl fld="1" item="14"/>
          <tpl hier="33" item="4"/>
          <tpl fld="2" item="9"/>
          <tpl hier="40" item="16"/>
          <tpl hier="51" item="4294967295"/>
        </tpls>
      </n>
      <n v="0.13810862663381265" in="2" bc="00B4F0FF" fc="00008000">
        <tpls c="5">
          <tpl fld="1" item="9"/>
          <tpl hier="33" item="4"/>
          <tpl fld="2" item="15"/>
          <tpl hier="40" item="16"/>
          <tpl hier="51" item="4294967295"/>
        </tpls>
      </n>
      <n v="0.127123291060702" in="2" bc="00B4F0FF" fc="00008000">
        <tpls c="5">
          <tpl fld="1" item="8"/>
          <tpl hier="33" item="4"/>
          <tpl fld="2" item="9"/>
          <tpl hier="40" item="16"/>
          <tpl hier="51" item="4294967295"/>
        </tpls>
      </n>
      <n v="42152241128.400002" in="0" bc="00B4F0FF" fc="00008000">
        <tpls c="5">
          <tpl fld="1" item="43"/>
          <tpl hier="33" item="4"/>
          <tpl fld="2" item="41"/>
          <tpl hier="40" item="16"/>
          <tpl hier="51" item="4294967295"/>
        </tpls>
      </n>
      <m in="0" fc="00404040">
        <tpls c="5">
          <tpl fld="9" item="14"/>
          <tpl hier="33" item="4"/>
          <tpl fld="2" item="18"/>
          <tpl hier="40" item="16"/>
          <tpl hier="51" item="4294967295"/>
        </tpls>
      </m>
      <m in="0" bc="00B4F0FF" fc="00404040">
        <tpls c="5">
          <tpl fld="1" item="42"/>
          <tpl hier="33" item="4"/>
          <tpl fld="2" item="2"/>
          <tpl hier="40" item="16"/>
          <tpl hier="51" item="4294967295"/>
        </tpls>
      </m>
      <n v="880350400" in="0" bc="00B4F0FF" fc="00008000">
        <tpls c="5">
          <tpl fld="1" item="11"/>
          <tpl hier="33" item="4"/>
          <tpl fld="2" item="38"/>
          <tpl hier="40" item="16"/>
          <tpl hier="51" item="4294967295"/>
        </tpls>
      </n>
      <n v="683062341.05505288" in="0" bc="00B4F0FF" fc="00008000">
        <tpls c="5">
          <tpl fld="1" item="23"/>
          <tpl hier="33" item="4"/>
          <tpl fld="2" item="24"/>
          <tpl hier="40" item="16"/>
          <tpl hier="51" item="4294967295"/>
        </tpls>
      </n>
      <n v="4166431650" bc="00B4F0FF" fc="00008000">
        <tpls c="5">
          <tpl fld="1" item="38"/>
          <tpl hier="33" item="4"/>
          <tpl fld="2" item="39"/>
          <tpl hier="40" item="16"/>
          <tpl hier="51" item="4294967295"/>
        </tpls>
      </n>
      <n v="325302400" in="0" bc="00B4F0FF" fc="00008000">
        <tpls c="5">
          <tpl fld="1" item="10"/>
          <tpl hier="33" item="4"/>
          <tpl fld="2" item="27"/>
          <tpl hier="40" item="16"/>
          <tpl hier="51" item="4294967295"/>
        </tpls>
      </n>
      <n v="4722063766.2800007" in="0" bc="00B4F0FF" fc="00008000">
        <tpls c="5">
          <tpl fld="1" item="12"/>
          <tpl hier="33" item="4"/>
          <tpl fld="2" item="42"/>
          <tpl hier="40" item="16"/>
          <tpl hier="51" item="4294967295"/>
        </tpls>
      </n>
      <n v="6075964096.1701889" in="0" bc="00B4F0FF" fc="00008000">
        <tpls c="5">
          <tpl fld="1" item="37"/>
          <tpl hier="33" item="4"/>
          <tpl fld="2" item="42"/>
          <tpl hier="40" item="16"/>
          <tpl hier="51" item="4294967295"/>
        </tpls>
      </n>
      <n v="2522939040" in="0" bc="00B4F0FF" fc="00008000">
        <tpls c="5">
          <tpl fld="1" item="14"/>
          <tpl hier="33" item="4"/>
          <tpl fld="2" item="39"/>
          <tpl hier="40" item="16"/>
          <tpl hier="51" item="4294967295"/>
        </tpls>
      </n>
      <n v="2926560000" in="0" bc="00B4F0FF" fc="00008000">
        <tpls c="5">
          <tpl fld="1" item="14"/>
          <tpl hier="33" item="4"/>
          <tpl fld="2" item="30"/>
          <tpl hier="40" item="16"/>
          <tpl hier="51" item="4294967295"/>
        </tpls>
      </n>
      <n v="431604400" in="0" bc="00B4F0FF" fc="00008000">
        <tpls c="5">
          <tpl fld="1" item="11"/>
          <tpl hier="33" item="4"/>
          <tpl fld="2" item="41"/>
          <tpl hier="40" item="16"/>
          <tpl hier="51" item="4294967295"/>
        </tpls>
      </n>
      <n v="181200500" in="0" bc="00B4F0FF" fc="00008000">
        <tpls c="5">
          <tpl fld="1" item="31"/>
          <tpl hier="33" item="4"/>
          <tpl fld="2" item="41"/>
          <tpl hier="40" item="16"/>
          <tpl hier="51" item="4294967295"/>
        </tpls>
      </n>
      <n v="113955900" in="0" bc="00B4F0FF" fc="00008000">
        <tpls c="5">
          <tpl fld="1" item="30"/>
          <tpl hier="33" item="4"/>
          <tpl fld="2" item="40"/>
          <tpl hier="40" item="16"/>
          <tpl hier="51" item="4294967295"/>
        </tpls>
      </n>
      <n v="130435715896.62862" in="0" bc="00B4F0FF" fc="00008000">
        <tpls c="5">
          <tpl fld="1" item="34"/>
          <tpl hier="33" item="4"/>
          <tpl fld="2" item="40"/>
          <tpl hier="40" item="16"/>
          <tpl hier="51" item="4294967295"/>
        </tpls>
      </n>
      <m in="0" fc="00404040">
        <tpls c="5">
          <tpl fld="20" item="10"/>
          <tpl hier="33" item="4"/>
          <tpl fld="2" item="40"/>
          <tpl hier="40" item="16"/>
          <tpl hier="51" item="4294967295"/>
        </tpls>
      </m>
      <n v="716539754.75999999" in="0" bc="00B4F0FF" fc="00008000">
        <tpls c="5">
          <tpl fld="1" item="1"/>
          <tpl hier="33" item="4"/>
          <tpl fld="2" item="31"/>
          <tpl hier="40" item="16"/>
          <tpl hier="51" item="4294967295"/>
        </tpls>
      </n>
      <m in="0" bc="00B4F0FF" fc="00404040">
        <tpls c="5">
          <tpl fld="1" item="1"/>
          <tpl hier="33" item="4"/>
          <tpl fld="2" item="3"/>
          <tpl hier="40" item="16"/>
          <tpl hier="51" item="4294967295"/>
        </tpls>
      </m>
      <m in="0" bc="00B4F0FF" fc="00404040">
        <tpls c="5">
          <tpl fld="1" item="41"/>
          <tpl hier="33" item="4"/>
          <tpl fld="2" item="32"/>
          <tpl hier="40" item="16"/>
          <tpl hier="51" item="4294967295"/>
        </tpls>
      </m>
      <n v="20620618548.279999" in="0" bc="00B4F0FF" fc="00008000">
        <tpls c="5">
          <tpl fld="1" item="29"/>
          <tpl hier="33" item="4"/>
          <tpl fld="2" item="6"/>
          <tpl hier="40" item="16"/>
          <tpl hier="51" item="4294967295"/>
        </tpls>
      </n>
      <m in="0" bc="00B4F0FF" fc="00404040">
        <tpls c="5">
          <tpl fld="1" item="3"/>
          <tpl hier="33" item="4"/>
          <tpl fld="2" item="3"/>
          <tpl hier="40" item="16"/>
          <tpl hier="51" item="4294967295"/>
        </tpls>
      </m>
      <m in="0" bc="00B4F0FF" fc="00404040">
        <tpls c="5">
          <tpl fld="1" item="44"/>
          <tpl hier="33" item="4"/>
          <tpl fld="2" item="19"/>
          <tpl hier="40" item="16"/>
          <tpl hier="51" item="4294967295"/>
        </tpls>
      </m>
      <n v="0.1184975937163073" in="2" bc="00B4F0FF" fc="00008000">
        <tpls c="5">
          <tpl fld="1" item="8"/>
          <tpl hier="33" item="4"/>
          <tpl fld="2" item="37"/>
          <tpl hier="40" item="16"/>
          <tpl hier="51" item="4294967295"/>
        </tpls>
      </n>
      <n v="774368300" in="0" bc="00B4F0FF" fc="00008000">
        <tpls c="5">
          <tpl fld="1" item="25"/>
          <tpl hier="33" item="4"/>
          <tpl fld="2" item="28"/>
          <tpl hier="40" item="16"/>
          <tpl hier="51" item="4294967295"/>
        </tpls>
      </n>
      <n v="746014916.97047901" in="0" bc="00B4F0FF" fc="00008000">
        <tpls c="5">
          <tpl fld="1" item="6"/>
          <tpl hier="33" item="4"/>
          <tpl fld="2" item="32"/>
          <tpl hier="40" item="16"/>
          <tpl hier="51" item="4294967295"/>
        </tpls>
      </n>
      <m in="0" fc="00404040">
        <tpls c="5">
          <tpl fld="20" item="11"/>
          <tpl hier="33" item="4"/>
          <tpl fld="2" item="13"/>
          <tpl hier="40" item="16"/>
          <tpl hier="51" item="4294967295"/>
        </tpls>
      </m>
      <n v="0" in="0" fc="00404040">
        <tpls c="5">
          <tpl fld="9" item="14"/>
          <tpl hier="33" item="4"/>
          <tpl fld="2" item="22"/>
          <tpl hier="40" item="16"/>
          <tpl hier="51" item="4294967295"/>
        </tpls>
      </n>
      <n v="130321395123.64" in="0" bc="00B4F0FF" fc="00008000">
        <tpls c="5">
          <tpl fld="1" item="5"/>
          <tpl hier="33" item="4"/>
          <tpl fld="2" item="7"/>
          <tpl hier="40" item="16"/>
          <tpl hier="51" item="4294967295"/>
        </tpls>
      </n>
      <n v="20763243030.41" in="0" bc="00B4F0FF" fc="00008000">
        <tpls c="5">
          <tpl fld="1" item="42"/>
          <tpl hier="33" item="4"/>
          <tpl fld="2" item="33"/>
          <tpl hier="40" item="16"/>
          <tpl hier="51" item="4294967295"/>
        </tpls>
      </n>
      <n v="18127143071.130001" in="0" bc="00B4F0FF" fc="00008000">
        <tpls c="5">
          <tpl fld="1" item="29"/>
          <tpl hier="33" item="4"/>
          <tpl fld="2" item="9"/>
          <tpl hier="40" item="16"/>
          <tpl hier="51" item="4294967295"/>
        </tpls>
      </n>
      <n v="12967950197.411419" in="0" bc="00B4F0FF" fc="00008000">
        <tpls c="5">
          <tpl fld="1" item="51"/>
          <tpl hier="33" item="4"/>
          <tpl fld="2" item="28"/>
          <tpl hier="40" item="16"/>
          <tpl hier="51" item="4294967295"/>
        </tpls>
      </n>
      <n v="0.51098958438669229" bc="00B4F0FF" fc="00008000">
        <tpls c="5">
          <tpl fld="1" item="48"/>
          <tpl hier="33" item="4"/>
          <tpl fld="2" item="15"/>
          <tpl hier="40" item="16"/>
          <tpl hier="51" item="4294967295"/>
        </tpls>
      </n>
      <n v="5425.75" in="0" bc="00B4F0FF" fc="00008000">
        <tpls c="5">
          <tpl fld="1" item="45"/>
          <tpl hier="33" item="4"/>
          <tpl fld="2" item="4"/>
          <tpl hier="40" item="16"/>
          <tpl hier="51" item="4294967295"/>
        </tpls>
      </n>
      <n v="184392189.94" in="0" bc="00B4F0FF" fc="00008000">
        <tpls c="5">
          <tpl fld="1" item="19"/>
          <tpl hier="33" item="4"/>
          <tpl fld="2" item="4"/>
          <tpl hier="40" item="16"/>
          <tpl hier="51" item="4294967295"/>
        </tpls>
      </n>
      <n v="599187623.05290294" in="0" bc="00B4F0FF" fc="00008000">
        <tpls c="5">
          <tpl fld="1" item="18"/>
          <tpl hier="33" item="4"/>
          <tpl fld="2" item="36"/>
          <tpl hier="40" item="16"/>
          <tpl hier="51" item="4294967295"/>
        </tpls>
      </n>
      <n v="193708493.06999999" in="0" bc="00B4F0FF" fc="00008000">
        <tpls c="4">
          <tpl fld="1" item="6"/>
          <tpl fld="4" item="182"/>
          <tpl fld="22" item="5"/>
          <tpl fld="7" item="0"/>
        </tpls>
      </n>
      <n v="416656400" in="0" bc="00B4F0FF" fc="00008000">
        <tpls c="5">
          <tpl fld="1" item="32"/>
          <tpl hier="33" item="4"/>
          <tpl fld="2" item="20"/>
          <tpl hier="40" item="16"/>
          <tpl hier="51" item="4294967295"/>
        </tpls>
      </n>
      <n v="21733538776.700001" in="0" bc="00B4F0FF" fc="00008000">
        <tpls c="5">
          <tpl fld="1" item="20"/>
          <tpl hier="33" item="4"/>
          <tpl fld="2" item="33"/>
          <tpl hier="40" item="16"/>
          <tpl hier="51" item="4294967295"/>
        </tpls>
      </n>
      <m in="0" fc="00404040">
        <tpls c="5">
          <tpl fld="9" item="10"/>
          <tpl hier="33" item="4"/>
          <tpl fld="2" item="9"/>
          <tpl hier="40" item="16"/>
          <tpl hier="51" item="4294967295"/>
        </tpls>
      </m>
      <n v="21158225481.749996" in="0" bc="00B4F0FF" fc="00008000">
        <tpls c="5">
          <tpl fld="1" item="20"/>
          <tpl hier="33" item="4"/>
          <tpl fld="2" item="42"/>
          <tpl hier="40" item="16"/>
          <tpl hier="51" item="4294967295"/>
        </tpls>
      </n>
      <n v="833382800" in="0" bc="00B4F0FF" fc="00008000">
        <tpls c="5">
          <tpl fld="1" item="2"/>
          <tpl hier="33" item="4"/>
          <tpl fld="2" item="29"/>
          <tpl hier="40" item="16"/>
          <tpl hier="51" item="4294967295"/>
        </tpls>
      </n>
      <n v="594009066.57000005" in="0" bc="00B4F0FF" fc="00008000">
        <tpls c="5">
          <tpl fld="1" item="49"/>
          <tpl hier="33" item="4"/>
          <tpl fld="2" item="5"/>
          <tpl hier="40" item="16"/>
          <tpl hier="51" item="4294967295"/>
        </tpls>
      </n>
      <m in="0" bc="00B4F0FF" fc="00404040">
        <tpls c="4">
          <tpl fld="1" item="6"/>
          <tpl fld="6" item="19"/>
          <tpl fld="22" item="5"/>
          <tpl fld="7" item="0"/>
        </tpls>
      </m>
      <n v="0.12091867254567121" in="2" bc="00B4F0FF" fc="00008000">
        <tpls c="5">
          <tpl fld="1" item="15"/>
          <tpl hier="33" item="4"/>
          <tpl fld="2" item="39"/>
          <tpl hier="40" item="16"/>
          <tpl hier="51" item="4294967295"/>
        </tpls>
      </n>
      <n v="13080726964.642246" in="0" bc="00B4F0FF" fc="00008000">
        <tpls c="5">
          <tpl fld="1" item="51"/>
          <tpl hier="33" item="4"/>
          <tpl fld="2" item="38"/>
          <tpl hier="40" item="16"/>
          <tpl hier="51" item="4294967295"/>
        </tpls>
      </n>
      <n v="979143681.93252397" in="0" bc="00B4F0FF" fc="00008000">
        <tpls c="5">
          <tpl fld="1" item="23"/>
          <tpl hier="33" item="4"/>
          <tpl fld="2" item="36"/>
          <tpl hier="40" item="16"/>
          <tpl hier="51" item="4294967295"/>
        </tpls>
      </n>
      <n v="775395090" in="0" bc="00B4F0FF" fc="00008000">
        <tpls c="5">
          <tpl fld="1" item="6"/>
          <tpl hier="33" item="4"/>
          <tpl fld="2" item="39"/>
          <tpl hier="40" item="16"/>
          <tpl hier="51" item="4294967295"/>
        </tpls>
      </n>
      <m in="0" bc="00B4F0FF" fc="00404040">
        <tpls c="5">
          <tpl fld="1" item="10"/>
          <tpl hier="33" item="4"/>
          <tpl fld="2" item="3"/>
          <tpl hier="40" item="16"/>
          <tpl hier="51" item="4294967295"/>
        </tpls>
      </m>
      <m in="0" fc="00404040">
        <tpls c="5">
          <tpl fld="20" item="11"/>
          <tpl hier="33" item="4"/>
          <tpl fld="2" item="42"/>
          <tpl hier="40" item="16"/>
          <tpl hier="51" item="4294967295"/>
        </tpls>
      </m>
      <n v="4242014109.8000007" bc="00B4F0FF" fc="00008000">
        <tpls c="5">
          <tpl fld="1" item="38"/>
          <tpl hier="33" item="4"/>
          <tpl fld="2" item="42"/>
          <tpl hier="40" item="16"/>
          <tpl hier="51" item="4294967295"/>
        </tpls>
      </n>
      <n v="3847398195.4400005" in="0" bc="00B4F0FF" fc="00008000">
        <tpls c="5">
          <tpl fld="1" item="14"/>
          <tpl hier="33" item="4"/>
          <tpl fld="2" item="18"/>
          <tpl hier="40" item="16"/>
          <tpl hier="51" item="4294967295"/>
        </tpls>
      </n>
      <n v="1807839300" in="0" bc="00B4F0FF" fc="00008000">
        <tpls c="5">
          <tpl fld="1" item="14"/>
          <tpl hier="33" item="4"/>
          <tpl fld="2" item="29"/>
          <tpl hier="40" item="16"/>
          <tpl hier="51" item="4294967295"/>
        </tpls>
      </n>
      <m in="0" bc="00B4F0FF" fc="00404040">
        <tpls c="5">
          <tpl fld="1" item="44"/>
          <tpl hier="33" item="4"/>
          <tpl fld="2" item="41"/>
          <tpl hier="40" item="16"/>
          <tpl hier="51" item="4294967295"/>
        </tpls>
      </m>
      <n v="0.53011494717416796" in="0" bc="00B4F0FF" fc="00008000">
        <tpls c="5">
          <tpl fld="1" item="7"/>
          <tpl hier="33" item="4"/>
          <tpl fld="2" item="41"/>
          <tpl hier="40" item="16"/>
          <tpl hier="51" item="4294967295"/>
        </tpls>
      </n>
      <n v="0.13471726096613129" in="2" bc="00B4F0FF" fc="00008000">
        <tpls c="5">
          <tpl fld="1" item="8"/>
          <tpl hier="33" item="4"/>
          <tpl fld="2" item="40"/>
          <tpl hier="40" item="16"/>
          <tpl hier="51" item="4294967295"/>
        </tpls>
      </n>
      <n v="0.55155306245837643" bc="00B4F0FF" fc="00008000">
        <tpls c="5">
          <tpl fld="1" item="48"/>
          <tpl hier="33" item="4"/>
          <tpl fld="2" item="40"/>
          <tpl hier="40" item="16"/>
          <tpl hier="51" item="4294967295"/>
        </tpls>
      </n>
      <n v="452152273.50999999" in="0" bc="00B4F0FF" fc="00008000">
        <tpls c="5">
          <tpl fld="1" item="1"/>
          <tpl hier="33" item="4"/>
          <tpl fld="2" item="13"/>
          <tpl hier="40" item="16"/>
          <tpl hier="51" item="4294967295"/>
        </tpls>
      </n>
      <n v="133822968.2979037" in="0" bc="00B4F0FF" fc="00008000">
        <tpls c="5">
          <tpl fld="1" item="1"/>
          <tpl hier="33" item="4"/>
          <tpl fld="2" item="36"/>
          <tpl hier="40" item="16"/>
          <tpl hier="51" item="4294967295"/>
        </tpls>
      </n>
      <n v="196980200" in="0" bc="00B4F0FF" fc="00008000">
        <tpls c="5">
          <tpl fld="1" item="11"/>
          <tpl hier="33" item="4"/>
          <tpl fld="2" item="9"/>
          <tpl hier="40" item="16"/>
          <tpl hier="51" item="4294967295"/>
        </tpls>
      </n>
      <n v="0.13913141867419662" in="2" bc="00B4F0FF" fc="00008000">
        <tpls c="5">
          <tpl fld="1" item="8"/>
          <tpl hier="33" item="4"/>
          <tpl fld="2" item="34"/>
          <tpl hier="40" item="16"/>
          <tpl hier="51" item="4294967295"/>
        </tpls>
      </n>
      <n v="157434615200" in="0" bc="00B4F0FF" fc="00008000">
        <tpls c="5">
          <tpl fld="1" item="16"/>
          <tpl hier="33" item="4"/>
          <tpl fld="2" item="26"/>
          <tpl hier="40" item="16"/>
          <tpl hier="51" item="4294967295"/>
        </tpls>
      </n>
      <n v="330417500" in="0" bc="00B4F0FF" fc="00008000">
        <tpls c="5">
          <tpl fld="1" item="46"/>
          <tpl hier="33" item="4"/>
          <tpl fld="2" item="26"/>
          <tpl hier="40" item="16"/>
          <tpl hier="51" item="4294967295"/>
        </tpls>
      </n>
      <n v="1990237500" in="0" bc="00B4F0FF" fc="00008000">
        <tpls c="5">
          <tpl fld="1" item="36"/>
          <tpl hier="33" item="4"/>
          <tpl fld="2" item="18"/>
          <tpl hier="40" item="16"/>
          <tpl hier="51" item="4294967295"/>
        </tpls>
      </n>
      <m in="0" fc="00404040">
        <tpls c="5">
          <tpl fld="9" item="9"/>
          <tpl hier="33" item="4"/>
          <tpl fld="2" item="5"/>
          <tpl hier="40" item="16"/>
          <tpl hier="51" item="4294967295"/>
        </tpls>
      </m>
      <m in="0" bc="00B4F0FF" fc="00404040">
        <tpls c="5">
          <tpl fld="1" item="42"/>
          <tpl hier="33" item="4"/>
          <tpl fld="2" item="3"/>
          <tpl hier="40" item="16"/>
          <tpl hier="51" item="4294967295"/>
        </tpls>
      </m>
      <n v="536893700" in="0" bc="00B4F0FF" fc="00008000">
        <tpls c="5">
          <tpl fld="1" item="49"/>
          <tpl hier="33" item="4"/>
          <tpl fld="2" item="21"/>
          <tpl hier="40" item="16"/>
          <tpl hier="51" item="4294967295"/>
        </tpls>
      </n>
      <n v="305006587800" in="0" bc="00B4F0FF" fc="00008000">
        <tpls c="5">
          <tpl fld="1" item="3"/>
          <tpl hier="33" item="4"/>
          <tpl fld="2" item="37"/>
          <tpl hier="40" item="16"/>
          <tpl hier="51" item="4294967295"/>
        </tpls>
      </n>
      <m in="0" bc="00B4F0FF" fc="00404040">
        <tpls c="5">
          <tpl fld="1" item="17"/>
          <tpl hier="33" item="4"/>
          <tpl fld="2" item="32"/>
          <tpl hier="40" item="16"/>
          <tpl hier="51" item="4294967295"/>
        </tpls>
      </m>
      <n v="436447190" in="0" bc="00B4F0FF" fc="00008000">
        <tpls c="4">
          <tpl fld="1" item="6"/>
          <tpl fld="6" item="20"/>
          <tpl fld="22" item="5"/>
          <tpl fld="7" item="0"/>
        </tpls>
      </n>
      <n v="0.14401951515592587" in="2" bc="00B4F0FF" fc="00008000">
        <tpls c="5">
          <tpl fld="1" item="9"/>
          <tpl hier="33" item="4"/>
          <tpl fld="2" item="38"/>
          <tpl hier="40" item="16"/>
          <tpl hier="51" item="4294967295"/>
        </tpls>
      </n>
      <n v="0.17999884776012759" in="2" bc="00B4F0FF" fc="00008000">
        <tpls c="5">
          <tpl fld="1" item="9"/>
          <tpl hier="33" item="4"/>
          <tpl fld="2" item="6"/>
          <tpl hier="40" item="16"/>
          <tpl hier="51" item="4294967295"/>
        </tpls>
      </n>
      <n v="2795382200" bc="00B4F0FF" fc="00008000">
        <tpls c="5">
          <tpl fld="1" item="38"/>
          <tpl hier="33" item="4"/>
          <tpl fld="2" item="17"/>
          <tpl hier="40" item="16"/>
          <tpl hier="51" item="4294967295"/>
        </tpls>
      </n>
      <n v="21584219338.07" in="0" bc="00B4F0FF" fc="00008000">
        <tpls c="5">
          <tpl fld="1" item="20"/>
          <tpl hier="33" item="4"/>
          <tpl fld="2" item="38"/>
          <tpl hier="40" item="16"/>
          <tpl hier="51" item="4294967295"/>
        </tpls>
      </n>
      <n v="465516210.25797135" in="0" bc="00B4F0FF" fc="00008000">
        <tpls c="5">
          <tpl fld="1" item="10"/>
          <tpl hier="33" item="4"/>
          <tpl fld="2" item="3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42"/>
          <tpl hier="40" item="16"/>
          <tpl hier="51" item="4294967295"/>
        </tpls>
      </m>
      <n v="727003768.25999999" in="0" bc="00B4F0FF" fc="00008000">
        <tpls c="5">
          <tpl fld="1" item="39"/>
          <tpl hier="33" item="4"/>
          <tpl fld="2" item="33"/>
          <tpl hier="40" item="16"/>
          <tpl hier="51" item="4294967295"/>
        </tpls>
      </n>
      <n v="9.4069243666016614E-2" in="1" bc="00B4F0FF" fc="00008000">
        <tpls c="5">
          <tpl fld="1" item="21"/>
          <tpl hier="33" item="4"/>
          <tpl fld="2" item="32"/>
          <tpl hier="40" item="16"/>
          <tpl hier="51" item="4294967295"/>
        </tpls>
      </n>
      <n v="63922102543.050392" in="0" bc="00B4F0FF" fc="00008000">
        <tpls c="5">
          <tpl fld="1" item="33"/>
          <tpl hier="33" item="4"/>
          <tpl fld="2" item="7"/>
          <tpl hier="40" item="16"/>
          <tpl hier="51" item="4294967295"/>
        </tpls>
      </n>
      <n v="84420000" in="0" bc="00B4F0FF" fc="00008000">
        <tpls c="4">
          <tpl fld="1" item="6"/>
          <tpl fld="8" item="2"/>
          <tpl fld="22" item="5"/>
          <tpl fld="7" item="0"/>
        </tpls>
      </n>
      <n v="261397.24999999997" in="0" bc="00B4F0FF" fc="00008000">
        <tpls c="5">
          <tpl fld="1" item="45"/>
          <tpl hier="33" item="4"/>
          <tpl fld="2" item="26"/>
          <tpl hier="40" item="16"/>
          <tpl hier="51" item="4294967295"/>
        </tpls>
      </n>
      <n v="774456123.18000007" in="0" bc="00B4F0FF" fc="00008000">
        <tpls c="5">
          <tpl fld="1" item="11"/>
          <tpl hier="33" item="4"/>
          <tpl fld="2" item="4"/>
          <tpl hier="40" item="16"/>
          <tpl hier="51" item="4294967295"/>
        </tpls>
      </n>
      <n v="712588100" in="0" bc="00B4F0FF" fc="00008000">
        <tpls c="5">
          <tpl fld="1" item="11"/>
          <tpl hier="33" item="4"/>
          <tpl fld="2" item="20"/>
          <tpl hier="40" item="16"/>
          <tpl hier="51" item="4294967295"/>
        </tpls>
      </n>
      <n v="645114800" in="0" bc="00B4F0FF" fc="00008000">
        <tpls c="5">
          <tpl fld="1" item="11"/>
          <tpl hier="33" item="4"/>
          <tpl fld="2" item="30"/>
          <tpl hier="40" item="16"/>
          <tpl hier="51" item="4294967295"/>
        </tpls>
      </n>
      <n v="177138600" in="0" bc="00B4F0FF" fc="00008000">
        <tpls c="5">
          <tpl fld="1" item="46"/>
          <tpl hier="33" item="4"/>
          <tpl fld="2" item="11"/>
          <tpl hier="40" item="16"/>
          <tpl hier="51" item="4294967295"/>
        </tpls>
      </n>
      <n v="4468252400" in="0" bc="00B4F0FF" fc="00008000">
        <tpls c="5">
          <tpl fld="1" item="13"/>
          <tpl hier="33" item="4"/>
          <tpl fld="2" item="21"/>
          <tpl hier="40" item="16"/>
          <tpl hier="51" item="4294967295"/>
        </tpls>
      </n>
      <n v="1746789550.73" in="0" bc="00B4F0FF" fc="00008000">
        <tpls c="5">
          <tpl fld="1" item="18"/>
          <tpl hier="33" item="4"/>
          <tpl fld="2" item="5"/>
          <tpl hier="40" item="16"/>
          <tpl hier="51" item="4294967295"/>
        </tpls>
      </n>
      <m in="0" bc="00B4F0FF" fc="00404040">
        <tpls c="5">
          <tpl fld="1" item="41"/>
          <tpl hier="33" item="4"/>
          <tpl fld="2" item="9"/>
          <tpl hier="40" item="16"/>
          <tpl hier="51" item="4294967295"/>
        </tpls>
      </m>
      <m in="0" bc="00B4F0FF" fc="00404040">
        <tpls c="5">
          <tpl fld="1" item="41"/>
          <tpl hier="33" item="4"/>
          <tpl fld="2" item="34"/>
          <tpl hier="40" item="16"/>
          <tpl hier="51" item="4294967295"/>
        </tpls>
      </m>
      <m in="0" fc="00404040">
        <tpls c="5">
          <tpl fld="9" item="9"/>
          <tpl hier="33" item="4"/>
          <tpl fld="2" item="15"/>
          <tpl hier="40" item="16"/>
          <tpl hier="51" item="4294967295"/>
        </tpls>
      </m>
      <n v="148652000" in="0" bc="00B4F0FF" fc="00008000">
        <tpls c="5">
          <tpl fld="1" item="46"/>
          <tpl hier="33" item="4"/>
          <tpl fld="2" item="38"/>
          <tpl hier="40" item="16"/>
          <tpl hier="51" item="4294967295"/>
        </tpls>
      </n>
      <n v="739123573.73000002" in="0" bc="00B4F0FF" fc="00008000">
        <tpls c="5">
          <tpl fld="1" item="23"/>
          <tpl hier="33" item="4"/>
          <tpl fld="2" item="33"/>
          <tpl hier="40" item="16"/>
          <tpl hier="51" item="4294967295"/>
        </tpls>
      </n>
      <n v="359098627.240318" in="0" bc="00B4F0FF" fc="00008000">
        <tpls c="5">
          <tpl fld="1" item="6"/>
          <tpl hier="33" item="4"/>
          <tpl fld="2" item="36"/>
          <tpl hier="40" item="16"/>
          <tpl hier="51" item="4294967295"/>
        </tpls>
      </n>
      <n v="129236348775.34" in="0" bc="00B4F0FF" fc="00008000">
        <tpls c="5">
          <tpl fld="1" item="5"/>
          <tpl hier="33" item="4"/>
          <tpl fld="2" item="33"/>
          <tpl hier="40" item="16"/>
          <tpl hier="51" item="4294967295"/>
        </tpls>
      </n>
      <n v="108801400" in="0" bc="00B4F0FF" fc="00008000">
        <tpls c="5">
          <tpl fld="1" item="19"/>
          <tpl hier="33" item="4"/>
          <tpl fld="2" item="39"/>
          <tpl hier="40" item="16"/>
          <tpl hier="51" item="4294967295"/>
        </tpls>
      </n>
      <m in="0" fc="00404040">
        <tpls c="5">
          <tpl fld="9" item="10"/>
          <tpl hier="33" item="4"/>
          <tpl fld="2" item="8"/>
          <tpl hier="40" item="16"/>
          <tpl hier="51" item="4294967295"/>
        </tpls>
      </m>
      <n v="418662000" in="0" bc="00B4F0FF" fc="00008000">
        <tpls c="5">
          <tpl fld="1" item="6"/>
          <tpl hier="33" item="4"/>
          <tpl fld="2" item="25"/>
          <tpl hier="40" item="16"/>
          <tpl hier="51" item="4294967295"/>
        </tpls>
      </n>
      <n v="0.38294050157003579" bc="00B4F0FF" fc="00008000">
        <tpls c="5">
          <tpl fld="1" item="48"/>
          <tpl hier="33" item="4"/>
          <tpl fld="2" item="27"/>
          <tpl hier="40" item="16"/>
          <tpl hier="51" item="4294967295"/>
        </tpls>
      </n>
      <n v="210279099.90687311" in="0" bc="00B4F0FF" fc="00008000">
        <tpls c="5">
          <tpl fld="1" item="25"/>
          <tpl hier="33" item="4"/>
          <tpl fld="2" item="12"/>
          <tpl hier="40" item="16"/>
          <tpl hier="51" item="4294967295"/>
        </tpls>
      </n>
      <n v="1203256500" in="0" bc="00B4F0FF" fc="00008000">
        <tpls c="5">
          <tpl fld="1" item="23"/>
          <tpl hier="33" item="4"/>
          <tpl fld="2" item="27"/>
          <tpl hier="40" item="16"/>
          <tpl hier="51" item="4294967295"/>
        </tpls>
      </n>
      <n v="5320402273.2509718" in="0" bc="00B4F0FF" fc="00008000">
        <tpls c="5">
          <tpl fld="1" item="37"/>
          <tpl hier="33" item="4"/>
          <tpl fld="2" item="38"/>
          <tpl hier="40" item="16"/>
          <tpl hier="51" item="4294967295"/>
        </tpls>
      </n>
      <n v="3645088500" in="0" bc="00B4F0FF" fc="00008000">
        <tpls c="5">
          <tpl fld="1" item="14"/>
          <tpl hier="33" item="4"/>
          <tpl fld="2" item="38"/>
          <tpl hier="40" item="16"/>
          <tpl hier="51" item="4294967295"/>
        </tpls>
      </n>
      <n v="2764738100" in="0" bc="00B4F0FF" fc="00008000">
        <tpls c="5">
          <tpl fld="1" item="39"/>
          <tpl hier="33" item="4"/>
          <tpl fld="2" item="38"/>
          <tpl hier="40" item="16"/>
          <tpl hier="51" item="4294967295"/>
        </tpls>
      </n>
      <n v="2350066700" in="0" bc="00B4F0FF" fc="00008000">
        <tpls c="5">
          <tpl fld="1" item="23"/>
          <tpl hier="33" item="4"/>
          <tpl fld="2" item="21"/>
          <tpl hier="40" item="16"/>
          <tpl hier="51" item="4294967295"/>
        </tpls>
      </n>
      <n v="2035779900" in="0" bc="00B4F0FF" fc="00008000">
        <tpls c="5">
          <tpl fld="1" item="23"/>
          <tpl hier="33" item="4"/>
          <tpl fld="2" item="26"/>
          <tpl hier="40" item="16"/>
          <tpl hier="51" item="4294967295"/>
        </tpls>
      </n>
      <n v="97014110642.856873" in="0" bc="00B4F0FF" fc="00008000">
        <tpls c="5">
          <tpl fld="1" item="33"/>
          <tpl hier="33" item="4"/>
          <tpl fld="2" item="39"/>
          <tpl hier="40" item="16"/>
          <tpl hier="51" item="4294967295"/>
        </tpls>
      </n>
      <n v="556251500" in="0" bc="00B4F0FF" fc="00008000">
        <tpls c="5">
          <tpl fld="1" item="10"/>
          <tpl hier="33" item="4"/>
          <tpl fld="2" item="29"/>
          <tpl hier="40" item="16"/>
          <tpl hier="51" item="4294967295"/>
        </tpls>
      </n>
      <n v="92113998944.439606" in="0" bc="00B4F0FF" fc="00008000">
        <tpls c="5">
          <tpl fld="1" item="33"/>
          <tpl hier="33" item="4"/>
          <tpl fld="2" item="42"/>
          <tpl hier="40" item="16"/>
          <tpl hier="51" item="4294967295"/>
        </tpls>
      </n>
      <n v="330199208.0400002" in="0" bc="00B4F0FF" fc="00008000">
        <tpls c="5">
          <tpl fld="1" item="30"/>
          <tpl hier="33" item="4"/>
          <tpl fld="2" item="42"/>
          <tpl hier="40" item="16"/>
          <tpl hier="51" item="4294967295"/>
        </tpls>
      </n>
      <n v="3783776568.7700005" in="0" bc="00B4F0FF" fc="00008000">
        <tpls c="5">
          <tpl fld="1" item="14"/>
          <tpl hier="33" item="4"/>
          <tpl fld="2" item="7"/>
          <tpl hier="40" item="16"/>
          <tpl hier="51" item="4294967295"/>
        </tpls>
      </n>
      <m in="0" bc="00B4F0FF" fc="00404040">
        <tpls c="5">
          <tpl fld="1" item="14"/>
          <tpl hier="33" item="4"/>
          <tpl fld="2" item="3"/>
          <tpl hier="40" item="16"/>
          <tpl hier="51" item="4294967295"/>
        </tpls>
      </m>
      <n v="701785200" in="0" bc="00B4F0FF" fc="00008000">
        <tpls c="5">
          <tpl fld="1" item="10"/>
          <tpl hier="33" item="4"/>
          <tpl fld="2" item="41"/>
          <tpl hier="40" item="16"/>
          <tpl hier="51" item="4294967295"/>
        </tpls>
      </n>
      <n v="147440311268.78326" in="0" bc="00B4F0FF" fc="00008000">
        <tpls c="5">
          <tpl fld="1" item="17"/>
          <tpl hier="33" item="4"/>
          <tpl fld="2" item="41"/>
          <tpl hier="40" item="16"/>
          <tpl hier="51" item="4294967295"/>
        </tpls>
      </n>
      <n v="0.14356318814189573" in="2" bc="00B4F0FF" fc="00008000">
        <tpls c="5">
          <tpl fld="1" item="9"/>
          <tpl hier="33" item="4"/>
          <tpl fld="2" item="41"/>
          <tpl hier="40" item="16"/>
          <tpl hier="51" item="4294967295"/>
        </tpls>
      </n>
      <n v="173757900" in="0" bc="00B4F0FF" fc="00008000">
        <tpls c="5">
          <tpl fld="1" item="49"/>
          <tpl hier="33" item="4"/>
          <tpl fld="2" item="40"/>
          <tpl hier="40" item="16"/>
          <tpl hier="51" item="4294967295"/>
        </tpls>
      </n>
      <n v="4.4468481144858815E-3" in="1" bc="00B4F0FF" fc="00008000">
        <tpls c="5">
          <tpl fld="1" item="24"/>
          <tpl hier="33" item="4"/>
          <tpl fld="2" item="40"/>
          <tpl hier="40" item="16"/>
          <tpl hier="51" item="4294967295"/>
        </tpls>
      </n>
      <n v="277793600" in="0" bc="00B4F0FF" fc="00008000">
        <tpls c="5">
          <tpl fld="1" item="1"/>
          <tpl hier="33" item="4"/>
          <tpl fld="2" item="19"/>
          <tpl hier="40" item="16"/>
          <tpl hier="51" item="4294967295"/>
        </tpls>
      </n>
      <n v="149435219.91999999" in="0" bc="00B4F0FF" fc="00008000">
        <tpls c="5">
          <tpl fld="1" item="1"/>
          <tpl hier="33" item="4"/>
          <tpl fld="2" item="33"/>
          <tpl hier="40" item="16"/>
          <tpl hier="51" item="4294967295"/>
        </tpls>
      </n>
      <n v="313052444.44999999" in="0" bc="00B4F0FF" fc="00008000">
        <tpls c="5">
          <tpl fld="1" item="1"/>
          <tpl hier="33" item="4"/>
          <tpl fld="2" item="14"/>
          <tpl hier="40" item="16"/>
          <tpl hier="51" item="4294967295"/>
        </tpls>
      </n>
      <n v="316330829.07999998" in="0" bc="00B4F0FF" fc="00008000">
        <tpls c="5">
          <tpl fld="1" item="6"/>
          <tpl hier="33" item="4"/>
          <tpl fld="2" item="6"/>
          <tpl hier="40" item="16"/>
          <tpl hier="51" item="4294967295"/>
        </tpls>
      </n>
      <n v="876489153.20000005" in="0" bc="00B4F0FF" fc="00008000">
        <tpls c="5">
          <tpl fld="1" item="11"/>
          <tpl hier="33" item="4"/>
          <tpl fld="2" item="7"/>
          <tpl hier="40" item="16"/>
          <tpl hier="51" item="4294967295"/>
        </tpls>
      </n>
      <n v="0.55533979229219155" bc="00B4F0FF" fc="00008000">
        <tpls c="5">
          <tpl fld="1" item="48"/>
          <tpl hier="33" item="4"/>
          <tpl fld="2" item="26"/>
          <tpl hier="40" item="16"/>
          <tpl hier="51" item="4294967295"/>
        </tpls>
      </n>
      <n v="616143202.89999998" in="0" bc="00B4F0FF" fc="00008000">
        <tpls c="5">
          <tpl fld="1" item="49"/>
          <tpl hier="33" item="4"/>
          <tpl fld="2" item="7"/>
          <tpl hier="40" item="16"/>
          <tpl hier="51" item="4294967295"/>
        </tpls>
      </n>
      <m in="2" bc="00B4F0FF" fc="00404040">
        <tpls c="5">
          <tpl fld="1" item="8"/>
          <tpl hier="33" item="4"/>
          <tpl fld="2" item="3"/>
          <tpl hier="40" item="16"/>
          <tpl hier="51" item="4294967295"/>
        </tpls>
      </m>
      <n v="256759150300" in="0" bc="00B4F0FF" fc="00008000">
        <tpls c="5">
          <tpl fld="1" item="3"/>
          <tpl hier="33" item="4"/>
          <tpl fld="2" item="11"/>
          <tpl hier="40" item="16"/>
          <tpl hier="51" item="4294967295"/>
        </tpls>
      </n>
      <n v="42591923668.135002" in="0" bc="00B4F0FF" fc="00008000">
        <tpls c="5">
          <tpl fld="1" item="43"/>
          <tpl hier="33" item="4"/>
          <tpl fld="2" item="38"/>
          <tpl hier="40" item="16"/>
          <tpl hier="51" item="4294967295"/>
        </tpls>
      </n>
      <n v="12672726491.363674" in="0" bc="00B4F0FF" fc="00008000">
        <tpls c="5">
          <tpl fld="1" item="51"/>
          <tpl hier="33" item="4"/>
          <tpl fld="2" item="7"/>
          <tpl hier="40" item="16"/>
          <tpl hier="51" item="4294967295"/>
        </tpls>
      </n>
      <n v="158454545800" in="0" bc="00B4F0FF" fc="00008000">
        <tpls c="5">
          <tpl fld="1" item="16"/>
          <tpl hier="33" item="4"/>
          <tpl fld="2" item="29"/>
          <tpl hier="40" item="16"/>
          <tpl hier="51" item="4294967295"/>
        </tpls>
      </n>
      <m in="0" bc="00B4F0FF" fc="00404040">
        <tpls c="5">
          <tpl fld="1" item="10"/>
          <tpl hier="33" item="4"/>
          <tpl fld="2" item="2"/>
          <tpl hier="40" item="16"/>
          <tpl hier="51" item="4294967295"/>
        </tpls>
      </m>
      <n v="509156100" in="0" bc="00B4F0FF" fc="00008000">
        <tpls c="5">
          <tpl fld="1" item="6"/>
          <tpl hier="33" item="4"/>
          <tpl fld="2" item="29"/>
          <tpl hier="40" item="16"/>
          <tpl hier="51" item="4294967295"/>
        </tpls>
      </n>
      <n v="5373000" in="0" bc="00B4F0FF" fc="00008000">
        <tpls c="4">
          <tpl fld="1" item="6"/>
          <tpl fld="5" item="2"/>
          <tpl fld="22" item="5"/>
          <tpl fld="7" item="0"/>
        </tpls>
      </n>
      <n v="2759197619.1299996" in="0" bc="00B4F0FF" fc="00008000">
        <tpls c="5">
          <tpl fld="1" item="13"/>
          <tpl hier="33" item="4"/>
          <tpl fld="2" item="18"/>
          <tpl hier="40" item="16"/>
          <tpl hier="51" item="4294967295"/>
        </tpls>
      </n>
      <n v="641487556.83000004" in="0" bc="00B4F0FF" fc="00008000">
        <tpls c="5">
          <tpl fld="1" item="0"/>
          <tpl hier="33" item="4"/>
          <tpl fld="2" item="13"/>
          <tpl hier="40" item="16"/>
          <tpl hier="51" item="4294967295"/>
        </tpls>
      </n>
      <n v="1243246000" in="0" bc="00B4F0FF" fc="00008000">
        <tpls c="5">
          <tpl fld="1" item="23"/>
          <tpl hier="33" item="4"/>
          <tpl fld="2" item="41"/>
          <tpl hier="40" item="16"/>
          <tpl hier="51" item="4294967295"/>
        </tpls>
      </n>
      <n v="3533258028.3821387" in="0" bc="00B4F0FF" fc="00008000">
        <tpls c="5">
          <tpl fld="1" item="37"/>
          <tpl hier="33" item="4"/>
          <tpl fld="2" item="39"/>
          <tpl hier="40" item="16"/>
          <tpl hier="51" item="4294967295"/>
        </tpls>
      </n>
      <n v="13103598179.536007" in="0" bc="00B4F0FF" fc="00008000">
        <tpls c="5">
          <tpl fld="1" item="51"/>
          <tpl hier="33" item="4"/>
          <tpl fld="2" item="40"/>
          <tpl hier="40" item="16"/>
          <tpl hier="51" item="4294967295"/>
        </tpls>
      </n>
      <n v="2601086800" bc="00B4F0FF" fc="00008000">
        <tpls c="5">
          <tpl fld="1" item="38"/>
          <tpl hier="33" item="4"/>
          <tpl fld="2" item="25"/>
          <tpl hier="40" item="16"/>
          <tpl hier="51" item="4294967295"/>
        </tpls>
      </n>
      <n v="103770335411.63" in="0" bc="00B4F0FF" fc="00008000">
        <tpls c="5">
          <tpl fld="1" item="34"/>
          <tpl hier="33" item="4"/>
          <tpl fld="2" item="6"/>
          <tpl hier="40" item="16"/>
          <tpl hier="51" item="4294967295"/>
        </tpls>
      </n>
      <n v="0" in="0" fc="00404040">
        <tpls c="5">
          <tpl fld="9" item="9"/>
          <tpl hier="33" item="4"/>
          <tpl fld="2" item="1"/>
          <tpl hier="40" item="16"/>
          <tpl hier="51" item="4294967295"/>
        </tpls>
      </n>
      <n v="443370325.83999991" in="0" bc="00B4F0FF" fc="00008000">
        <tpls c="5">
          <tpl fld="1" item="30"/>
          <tpl hier="33" item="4"/>
          <tpl fld="2" item="7"/>
          <tpl hier="40" item="16"/>
          <tpl hier="51" item="4294967295"/>
        </tpls>
      </n>
      <n v="109598594200" in="0" bc="00B4F0FF" fc="00008000">
        <tpls c="5">
          <tpl fld="1" item="5"/>
          <tpl hier="33" item="4"/>
          <tpl fld="2" item="15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5"/>
          <tpl hier="40" item="16"/>
          <tpl hier="51" item="4294967295"/>
        </tpls>
      </m>
      <n v="0.12669331907607539" in="2" bc="00B4F0FF" fc="00008000">
        <tpls c="5">
          <tpl fld="1" item="8"/>
          <tpl hier="33" item="4"/>
          <tpl fld="2" item="29"/>
          <tpl hier="40" item="16"/>
          <tpl hier="51" item="4294967295"/>
        </tpls>
      </n>
      <n v="775931500" in="0" bc="00B4F0FF" fc="00008000">
        <tpls c="5">
          <tpl fld="1" item="13"/>
          <tpl hier="33" item="4"/>
          <tpl fld="2" item="35"/>
          <tpl hier="40" item="16"/>
          <tpl hier="51" item="4294967295"/>
        </tpls>
      </n>
      <n v="8.8282204457395749E-2" in="1" bc="00B4F0FF" fc="00008000">
        <tpls c="5">
          <tpl fld="1" item="21"/>
          <tpl hier="33" item="4"/>
          <tpl fld="2" item="13"/>
          <tpl hier="40" item="16"/>
          <tpl hier="51" item="4294967295"/>
        </tpls>
      </n>
      <n v="32266969892" in="0" bc="00B4F0FF" fc="00008000">
        <tpls c="5">
          <tpl fld="1" item="44"/>
          <tpl hier="33" item="4"/>
          <tpl fld="2" item="6"/>
          <tpl hier="40" item="16"/>
          <tpl hier="51" item="4294967295"/>
        </tpls>
      </n>
      <n v="219713288181.76999" in="0" bc="00B4F0FF" fc="00008000">
        <tpls c="5">
          <tpl fld="1" item="16"/>
          <tpl hier="33" item="4"/>
          <tpl fld="2" item="8"/>
          <tpl hier="40" item="16"/>
          <tpl hier="51" item="4294967295"/>
        </tpls>
      </n>
      <n v="22073252815.239998" in="0" bc="00B4F0FF" fc="00008000">
        <tpls c="5">
          <tpl fld="1" item="42"/>
          <tpl hier="33" item="4"/>
          <tpl fld="2" item="1"/>
          <tpl hier="40" item="16"/>
          <tpl hier="51" item="4294967295"/>
        </tpls>
      </n>
      <n v="0.13609672868921818" in="2" bc="00B4F0FF" fc="00008000">
        <tpls c="5">
          <tpl fld="1" item="15"/>
          <tpl hier="33" item="4"/>
          <tpl fld="2" item="38"/>
          <tpl hier="40" item="16"/>
          <tpl hier="51" item="4294967295"/>
        </tpls>
      </n>
      <n v="18614993765.850002" in="0" bc="00B4F0FF" fc="00008000">
        <tpls c="5">
          <tpl fld="1" item="29"/>
          <tpl hier="33" item="4"/>
          <tpl fld="2" item="31"/>
          <tpl hier="40" item="16"/>
          <tpl hier="51" item="4294967295"/>
        </tpls>
      </n>
      <n v="5.6024707205912091E-3" in="1" bc="00B4F0FF" fc="00008000">
        <tpls c="5">
          <tpl fld="1" item="24"/>
          <tpl hier="33" item="4"/>
          <tpl fld="2" item="21"/>
          <tpl hier="40" item="16"/>
          <tpl hier="51" item="4294967295"/>
        </tpls>
      </n>
      <n v="0.48608226560881779" in="0" bc="00B4F0FF" fc="00008000">
        <tpls c="5">
          <tpl fld="1" item="7"/>
          <tpl hier="33" item="4"/>
          <tpl fld="2" item="10"/>
          <tpl hier="40" item="16"/>
          <tpl hier="51" item="4294967295"/>
        </tpls>
      </n>
      <n v="74179300" in="0" bc="00B4F0FF" fc="00008000">
        <tpls c="5">
          <tpl fld="1" item="31"/>
          <tpl hier="33" item="4"/>
          <tpl fld="2" item="35"/>
          <tpl hier="40" item="16"/>
          <tpl hier="51" item="4294967295"/>
        </tpls>
      </n>
      <n v="882414220" in="0" bc="00B4F0FF" fc="00008000">
        <tpls c="5">
          <tpl fld="1" item="18"/>
          <tpl hier="33" item="4"/>
          <tpl fld="2" item="0"/>
          <tpl hier="40" item="16"/>
          <tpl hier="51" item="4294967295"/>
        </tpls>
      </n>
      <n v="0.48071923680615986" in="0" bc="00B4F0FF" fc="00008000">
        <tpls c="5">
          <tpl fld="1" item="7"/>
          <tpl hier="33" item="4"/>
          <tpl fld="2" item="24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5"/>
          <tpl hier="40" item="16"/>
          <tpl hier="51" item="4294967295"/>
        </tpls>
      </m>
      <n v="340623000" in="0" bc="00B4F0FF" fc="00008000">
        <tpls c="5">
          <tpl fld="1" item="30"/>
          <tpl hier="33" item="4"/>
          <tpl fld="2" item="10"/>
          <tpl hier="40" item="16"/>
          <tpl hier="51" item="4294967295"/>
        </tpls>
      </n>
      <n v="334395500" in="0" bc="00B4F0FF" fc="00008000">
        <tpls c="5">
          <tpl fld="1" item="0"/>
          <tpl hier="33" item="4"/>
          <tpl fld="2" item="29"/>
          <tpl hier="40" item="16"/>
          <tpl hier="51" item="4294967295"/>
        </tpls>
      </n>
      <n v="0.58717692783506581" bc="00B4F0FF" fc="00008000">
        <tpls c="5">
          <tpl fld="1" item="48"/>
          <tpl hier="33" item="4"/>
          <tpl fld="2" item="38"/>
          <tpl hier="40" item="16"/>
          <tpl hier="51" item="4294967295"/>
        </tpls>
      </n>
      <n v="2501073010.5200005" in="0" bc="00B4F0FF" fc="00008000">
        <tpls c="5">
          <tpl fld="1" item="23"/>
          <tpl hier="33" item="4"/>
          <tpl fld="2" item="4"/>
          <tpl hier="40" item="16"/>
          <tpl hier="51" item="4294967295"/>
        </tpls>
      </n>
      <n v="676585700" in="0" bc="00B4F0FF" fc="00008000">
        <tpls c="5">
          <tpl fld="1" item="10"/>
          <tpl hier="33" item="4"/>
          <tpl fld="2" item="17"/>
          <tpl hier="40" item="16"/>
          <tpl hier="51" item="4294967295"/>
        </tpls>
      </n>
      <n v="878145335.63000011" in="0" bc="00B4F0FF" fc="00008000">
        <tpls c="5">
          <tpl fld="1" item="10"/>
          <tpl hier="33" item="4"/>
          <tpl fld="2" item="31"/>
          <tpl hier="40" item="16"/>
          <tpl hier="51" item="4294967295"/>
        </tpls>
      </n>
      <n v="152937326983.39584" in="0" bc="00B4F0FF" fc="00008000">
        <tpls c="5">
          <tpl fld="1" item="17"/>
          <tpl hier="33" item="4"/>
          <tpl fld="2" item="42"/>
          <tpl hier="40" item="16"/>
          <tpl hier="51" item="4294967295"/>
        </tpls>
      </n>
      <n v="484950069.53999996" in="0" bc="00B4F0FF" fc="00008000">
        <tpls c="5">
          <tpl fld="1" item="49"/>
          <tpl hier="33" item="4"/>
          <tpl fld="2" item="42"/>
          <tpl hier="40" item="16"/>
          <tpl hier="51" item="4294967295"/>
        </tpls>
      </n>
      <n v="1803431200" in="0" bc="00B4F0FF" fc="00008000">
        <tpls c="5">
          <tpl fld="1" item="14"/>
          <tpl hier="33" item="4"/>
          <tpl fld="2" item="17"/>
          <tpl hier="40" item="16"/>
          <tpl hier="51" item="4294967295"/>
        </tpls>
      </n>
      <n v="448064970700" in="0" bc="00B4F0FF" fc="00008000">
        <tpls c="5">
          <tpl fld="1" item="3"/>
          <tpl hier="33" item="4"/>
          <tpl fld="2" item="41"/>
          <tpl hier="40" item="16"/>
          <tpl hier="51" item="4294967295"/>
        </tpls>
      </n>
      <n v="340059100" in="0" bc="00B4F0FF" fc="00008000">
        <tpls c="5">
          <tpl fld="1" item="49"/>
          <tpl hier="33" item="4"/>
          <tpl fld="2" item="41"/>
          <tpl hier="40" item="16"/>
          <tpl hier="51" item="4294967295"/>
        </tpls>
      </n>
      <n v="20371456495.275002" in="0" bc="00B4F0FF" fc="00008000">
        <tpls c="5">
          <tpl fld="1" item="42"/>
          <tpl hier="33" item="4"/>
          <tpl fld="2" item="40"/>
          <tpl hier="40" item="16"/>
          <tpl hier="51" item="4294967295"/>
        </tpls>
      </n>
      <n v="443229238200" in="0" bc="00B4F0FF" fc="00008000">
        <tpls c="5">
          <tpl fld="1" item="3"/>
          <tpl hier="33" item="4"/>
          <tpl fld="2" item="40"/>
          <tpl hier="40" item="16"/>
          <tpl hier="51" item="4294967295"/>
        </tpls>
      </n>
      <n v="0.13947858089093926" in="2" bc="00B4F0FF" fc="00008000">
        <tpls c="5">
          <tpl fld="1" item="15"/>
          <tpl hier="33" item="4"/>
          <tpl fld="2" item="40"/>
          <tpl hier="40" item="16"/>
          <tpl hier="51" item="4294967295"/>
        </tpls>
      </n>
      <n v="298038539.51034999" in="0" bc="00B4F0FF" fc="00008000">
        <tpls c="5">
          <tpl fld="1" item="1"/>
          <tpl hier="33" item="4"/>
          <tpl fld="2" item="32"/>
          <tpl hier="40" item="16"/>
          <tpl hier="51" item="4294967295"/>
        </tpls>
      </n>
      <n v="318789400" in="0" bc="00B4F0FF" fc="00008000">
        <tpls c="5">
          <tpl fld="1" item="1"/>
          <tpl hier="33" item="4"/>
          <tpl fld="2" item="11"/>
          <tpl hier="40" item="16"/>
          <tpl hier="51" item="4294967295"/>
        </tpls>
      </n>
      <n v="581220233.08000004" in="0" bc="00B4F0FF" fc="00008000">
        <tpls c="5">
          <tpl fld="1" item="1"/>
          <tpl hier="33" item="4"/>
          <tpl fld="2" item="7"/>
          <tpl hier="40" item="16"/>
          <tpl hier="51" item="4294967295"/>
        </tpls>
      </n>
      <n v="12691591303.301802" in="0" bc="00B4F0FF" fc="00008000">
        <tpls c="5">
          <tpl fld="1" item="51"/>
          <tpl hier="33" item="4"/>
          <tpl fld="2" item="23"/>
          <tpl hier="40" item="16"/>
          <tpl hier="51" item="4294967295"/>
        </tpls>
      </n>
      <n v="2102906300" in="0" bc="00B4F0FF" fc="00008000">
        <tpls c="5">
          <tpl fld="1" item="54"/>
          <tpl hier="33" item="4"/>
          <tpl fld="2" item="28"/>
          <tpl hier="40" item="16"/>
          <tpl hier="51" item="4294967295"/>
        </tpls>
      </n>
      <n v="20730799860.010002" in="0" bc="00B4F0FF" fc="00008000">
        <tpls c="5">
          <tpl fld="1" item="20"/>
          <tpl hier="33" item="4"/>
          <tpl fld="2" item="9"/>
          <tpl hier="40" item="16"/>
          <tpl hier="51" item="4294967295"/>
        </tpls>
      </n>
      <n v="234613560.00000012" in="0" bc="00B4F0FF" fc="00008000">
        <tpls c="5">
          <tpl fld="1" item="30"/>
          <tpl hier="33" item="4"/>
          <tpl fld="2" item="8"/>
          <tpl hier="40" item="16"/>
          <tpl hier="51" item="4294967295"/>
        </tpls>
      </n>
      <n v="4250233970.8500004" bc="00B4F0FF" fc="00008000">
        <tpls c="5">
          <tpl fld="1" item="38"/>
          <tpl hier="33" item="4"/>
          <tpl fld="2" item="23"/>
          <tpl hier="40" item="16"/>
          <tpl hier="51" item="4294967295"/>
        </tpls>
      </n>
      <n v="0.14044355448579063" in="2" bc="00B4F0FF" fc="00008000">
        <tpls c="5">
          <tpl fld="1" item="8"/>
          <tpl hier="33" item="4"/>
          <tpl fld="2" item="13"/>
          <tpl hier="40" item="16"/>
          <tpl hier="51" item="4294967295"/>
        </tpls>
      </n>
      <n v="756565900" in="0" bc="00B4F0FF" fc="00008000">
        <tpls c="5">
          <tpl fld="1" item="18"/>
          <tpl hier="33" item="4"/>
          <tpl fld="2" item="16"/>
          <tpl hier="40" item="16"/>
          <tpl hier="51" item="4294967295"/>
        </tpls>
      </n>
      <n v="3593621900" in="0" bc="00B4F0FF" fc="00008000">
        <tpls c="5">
          <tpl fld="1" item="14"/>
          <tpl hier="33" item="4"/>
          <tpl fld="2" item="26"/>
          <tpl hier="40" item="16"/>
          <tpl hier="51" item="4294967295"/>
        </tpls>
      </n>
      <n v="841508200" in="0" bc="00B4F0FF" fc="00008000">
        <tpls c="5">
          <tpl fld="1" item="6"/>
          <tpl hier="33" item="4"/>
          <tpl fld="2" item="30"/>
          <tpl hier="40" item="16"/>
          <tpl hier="51" item="4294967295"/>
        </tpls>
      </n>
      <n v="2953697100" in="0" bc="00B4F0FF" fc="00008000">
        <tpls c="5">
          <tpl fld="1" item="13"/>
          <tpl hier="33" item="4"/>
          <tpl fld="2" item="38"/>
          <tpl hier="40" item="16"/>
          <tpl hier="51" item="4294967295"/>
        </tpls>
      </n>
      <n v="1975716880" in="0" bc="00B4F0FF" fc="00008000">
        <tpls c="5">
          <tpl fld="1" item="39"/>
          <tpl hier="33" item="4"/>
          <tpl fld="2" item="39"/>
          <tpl hier="40" item="16"/>
          <tpl hier="51" item="4294967295"/>
        </tpls>
      </n>
      <n v="294467900" in="0" bc="00B4F0FF" fc="00008000">
        <tpls c="5">
          <tpl fld="1" item="10"/>
          <tpl hier="33" item="4"/>
          <tpl fld="2" item="15"/>
          <tpl hier="40" item="16"/>
          <tpl hier="51" item="4294967295"/>
        </tpls>
      </n>
      <n v="928390656.53500009" in="0" bc="00B4F0FF" fc="00008000">
        <tpls c="5">
          <tpl fld="1" item="28"/>
          <tpl hier="33" item="4"/>
          <tpl fld="2" item="42"/>
          <tpl hier="40" item="16"/>
          <tpl hier="51" item="4294967295"/>
        </tpls>
      </n>
      <n v="199256677460" in="0" bc="00B4F0FF" fc="00008000">
        <tpls c="5">
          <tpl fld="1" item="16"/>
          <tpl hier="33" item="4"/>
          <tpl fld="2" item="42"/>
          <tpl hier="40" item="16"/>
          <tpl hier="51" item="4294967295"/>
        </tpls>
      </n>
      <m in="0" bc="00B4F0FF" fc="00404040">
        <tpls c="5">
          <tpl fld="1" item="14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41"/>
          <tpl hier="40" item="16"/>
          <tpl hier="51" item="4294967295"/>
        </tpls>
      </m>
      <n v="12881716649.059757" in="0" bc="00B4F0FF" fc="00008000">
        <tpls c="5">
          <tpl fld="1" item="51"/>
          <tpl hier="33" item="4"/>
          <tpl fld="2" item="41"/>
          <tpl hier="40" item="16"/>
          <tpl hier="51" item="4294967295"/>
        </tpls>
      </n>
      <n v="217269200" in="0" bc="00B4F0FF" fc="00008000">
        <tpls c="5">
          <tpl fld="1" item="0"/>
          <tpl hier="33" item="4"/>
          <tpl fld="2" item="40"/>
          <tpl hier="40" item="16"/>
          <tpl hier="51" item="4294967295"/>
        </tpls>
      </n>
      <n v="41896642645.310005" in="0" bc="00B4F0FF" fc="00008000">
        <tpls c="5">
          <tpl fld="1" item="43"/>
          <tpl hier="33" item="4"/>
          <tpl fld="2" item="40"/>
          <tpl hier="40" item="16"/>
          <tpl hier="51" item="4294967295"/>
        </tpls>
      </n>
      <n v="166032000" in="0" bc="00B4F0FF" fc="00008000">
        <tpls c="5">
          <tpl fld="1" item="25"/>
          <tpl hier="33" item="4"/>
          <tpl fld="2" item="40"/>
          <tpl hier="40" item="16"/>
          <tpl hier="51" item="4294967295"/>
        </tpls>
      </n>
      <n v="214930800" in="0" bc="00B4F0FF" fc="00008000">
        <tpls c="5">
          <tpl fld="1" item="1"/>
          <tpl hier="33" item="4"/>
          <tpl fld="2" item="16"/>
          <tpl hier="40" item="16"/>
          <tpl hier="51" item="4294967295"/>
        </tpls>
      </n>
      <n v="550991200" in="0" bc="00B4F0FF" fc="00008000">
        <tpls c="5">
          <tpl fld="1" item="1"/>
          <tpl hier="33" item="4"/>
          <tpl fld="2" item="38"/>
          <tpl hier="40" item="16"/>
          <tpl hier="51" item="4294967295"/>
        </tpls>
      </n>
      <n v="101901200" in="0" bc="00B4F0FF" fc="00008000">
        <tpls c="5">
          <tpl fld="1" item="1"/>
          <tpl hier="33" item="4"/>
          <tpl fld="2" item="15"/>
          <tpl hier="40" item="16"/>
          <tpl hier="51" item="4294967295"/>
        </tpls>
      </n>
      <n v="242418748" in="0" bc="00B4F0FF" fc="00008000">
        <tpls c="5">
          <tpl fld="1" item="32"/>
          <tpl hier="33" item="4"/>
          <tpl fld="2" item="12"/>
          <tpl hier="40" item="16"/>
          <tpl hier="51" item="4294967295"/>
        </tpls>
      </n>
      <n v="337831158.86000001" in="0" bc="00B4F0FF" fc="00008000">
        <tpls c="5">
          <tpl fld="1" item="31"/>
          <tpl hier="33" item="4"/>
          <tpl fld="2" item="23"/>
          <tpl hier="40" item="16"/>
          <tpl hier="51" item="4294967295"/>
        </tpls>
      </n>
      <n v="188355662.59999999" in="0" bc="00B4F0FF" fc="00008000">
        <tpls c="5">
          <tpl fld="1" item="31"/>
          <tpl hier="33" item="4"/>
          <tpl fld="2" item="34"/>
          <tpl hier="40" item="16"/>
          <tpl hier="51" item="4294967295"/>
        </tpls>
      </n>
      <n v="19802043552.369999" in="0" bc="00B4F0FF" fc="00008000">
        <tpls c="5">
          <tpl fld="1" item="20"/>
          <tpl hier="33" item="4"/>
          <tpl fld="2" item="15"/>
          <tpl hier="40" item="16"/>
          <tpl hier="51" item="4294967295"/>
        </tpls>
      </n>
      <n v="4.0083590465262598E-3" in="1" bc="00B4F0FF" fc="00008000">
        <tpls c="5">
          <tpl fld="1" item="24"/>
          <tpl hier="33" item="4"/>
          <tpl fld="2" item="28"/>
          <tpl hier="40" item="16"/>
          <tpl hier="51" item="4294967295"/>
        </tpls>
      </n>
      <n v="936581800" in="0" bc="00B4F0FF" fc="00008000">
        <tpls c="5">
          <tpl fld="1" item="54"/>
          <tpl hier="33" item="4"/>
          <tpl fld="2" item="15"/>
          <tpl hier="40" item="16"/>
          <tpl hier="51" item="4294967295"/>
        </tpls>
      </n>
      <n v="149870101386.61676" in="0" bc="00B4F0FF" fc="00008000">
        <tpls c="5">
          <tpl fld="1" item="17"/>
          <tpl hier="33" item="4"/>
          <tpl fld="2" item="38"/>
          <tpl hier="40" item="16"/>
          <tpl hier="51" item="4294967295"/>
        </tpls>
      </n>
      <n v="120087100" in="0" bc="00B4F0FF" fc="00008000">
        <tpls c="5">
          <tpl fld="1" item="25"/>
          <tpl hier="33" item="4"/>
          <tpl fld="2" item="39"/>
          <tpl hier="40" item="16"/>
          <tpl hier="51" item="4294967295"/>
        </tpls>
      </n>
      <m in="2" bc="00B4F0FF" fc="00404040">
        <tpls c="5">
          <tpl fld="1" item="9"/>
          <tpl hier="33" item="4"/>
          <tpl fld="2" item="12"/>
          <tpl hier="40" item="16"/>
          <tpl hier="51" item="4294967295"/>
        </tpls>
      </m>
      <n v="299038520" in="0" bc="00B4F0FF" fc="00008000">
        <tpls c="5">
          <tpl fld="1" item="30"/>
          <tpl hier="33" item="4"/>
          <tpl fld="2" item="39"/>
          <tpl hier="40" item="16"/>
          <tpl hier="51" item="4294967295"/>
        </tpls>
      </n>
      <n v="353925190500" in="0" bc="00B4F0FF" fc="00008000">
        <tpls c="5">
          <tpl fld="1" item="3"/>
          <tpl hier="33" item="4"/>
          <tpl fld="2" item="21"/>
          <tpl hier="40" item="16"/>
          <tpl hier="51" item="4294967295"/>
        </tpls>
      </n>
      <n v="97168105727.175629" in="0" bc="00B4F0FF" fc="00008000">
        <tpls c="5">
          <tpl fld="1" item="34"/>
          <tpl hier="33" item="4"/>
          <tpl fld="2" item="18"/>
          <tpl hier="40" item="16"/>
          <tpl hier="51" item="4294967295"/>
        </tpls>
      </n>
      <n v="115992000" in="0" bc="00B4F0FF" fc="00008000">
        <tpls c="5">
          <tpl fld="1" item="31"/>
          <tpl hier="33" item="4"/>
          <tpl fld="2" item="25"/>
          <tpl hier="40" item="16"/>
          <tpl hier="51" item="4294967295"/>
        </tpls>
      </n>
      <m in="0" fc="00404040">
        <tpls c="5">
          <tpl fld="9" item="14"/>
          <tpl hier="33" item="4"/>
          <tpl fld="2" item="39"/>
          <tpl hier="40" item="16"/>
          <tpl hier="51" item="4294967295"/>
        </tpls>
      </m>
      <m in="0" fc="00404040">
        <tpls c="5">
          <tpl fld="9" item="10"/>
          <tpl hier="33" item="4"/>
          <tpl fld="2" item="39"/>
          <tpl hier="40" item="16"/>
          <tpl hier="51" item="4294967295"/>
        </tpls>
      </m>
      <m in="0" fc="00404040">
        <tpls c="5">
          <tpl fld="20" item="10"/>
          <tpl hier="33" item="4"/>
          <tpl fld="2" item="11"/>
          <tpl hier="40" item="16"/>
          <tpl hier="51" item="4294967295"/>
        </tpls>
      </m>
      <n v="44014565950.43" in="0" bc="00B4F0FF" fc="00008000">
        <tpls c="5">
          <tpl fld="1" item="43"/>
          <tpl hier="33" item="4"/>
          <tpl fld="2" item="42"/>
          <tpl hier="40" item="16"/>
          <tpl hier="51" item="4294967295"/>
        </tpls>
      </n>
      <n v="3523955000" in="0" bc="00B4F0FF" fc="00008000">
        <tpls c="5">
          <tpl fld="1" item="14"/>
          <tpl hier="33" item="4"/>
          <tpl fld="2" item="21"/>
          <tpl hier="40" item="16"/>
          <tpl hier="51" item="4294967295"/>
        </tpls>
      </n>
      <n v="21167001146.380001" in="0" bc="00B4F0FF" fc="00008000">
        <tpls c="5">
          <tpl fld="1" item="20"/>
          <tpl hier="33" item="4"/>
          <tpl fld="2" item="41"/>
          <tpl hier="40" item="16"/>
          <tpl hier="51" item="4294967295"/>
        </tpls>
      </n>
      <n v="0.57432593794521092" bc="00B4F0FF" fc="00008000">
        <tpls c="5">
          <tpl fld="1" item="48"/>
          <tpl hier="33" item="4"/>
          <tpl fld="2" item="41"/>
          <tpl hier="40" item="16"/>
          <tpl hier="51" item="4294967295"/>
        </tpls>
      </n>
      <n v="146054371683.08875" in="0" bc="00B4F0FF" fc="00008000">
        <tpls c="5">
          <tpl fld="1" item="17"/>
          <tpl hier="33" item="4"/>
          <tpl fld="2" item="40"/>
          <tpl hier="40" item="16"/>
          <tpl hier="51" item="4294967295"/>
        </tpls>
      </n>
      <n v="95007900" in="0" bc="00B4F0FF" fc="00008000">
        <tpls c="5">
          <tpl fld="1" item="19"/>
          <tpl hier="33" item="4"/>
          <tpl fld="2" item="40"/>
          <tpl hier="40" item="16"/>
          <tpl hier="51" item="4294967295"/>
        </tpls>
      </n>
      <n v="8.4969326680947962E-2" in="1" bc="00B4F0FF" fc="00008000">
        <tpls c="5">
          <tpl fld="1" item="21"/>
          <tpl hier="33" item="4"/>
          <tpl fld="2" item="40"/>
          <tpl hier="40" item="16"/>
          <tpl hier="51" item="4294967295"/>
        </tpls>
      </n>
      <n v="253460335.11000001" in="0" bc="00B4F0FF" fc="00008000">
        <tpls c="5">
          <tpl fld="1" item="1"/>
          <tpl hier="33" item="4"/>
          <tpl fld="2" item="22"/>
          <tpl hier="40" item="16"/>
          <tpl hier="51" item="4294967295"/>
        </tpls>
      </n>
      <n v="303537054.54000002" in="0" bc="00B4F0FF" fc="00008000">
        <tpls c="5">
          <tpl fld="1" item="1"/>
          <tpl hier="33" item="4"/>
          <tpl fld="2" item="34"/>
          <tpl hier="40" item="16"/>
          <tpl hier="51" item="4294967295"/>
        </tpls>
      </n>
      <n v="427124300" in="0" bc="00B4F0FF" fc="00008000">
        <tpls c="5">
          <tpl fld="1" item="46"/>
          <tpl hier="33" item="4"/>
          <tpl fld="2" item="42"/>
          <tpl hier="40" item="16"/>
          <tpl hier="51" item="4294967295"/>
        </tpls>
      </n>
      <n v="723026551.06307113" in="0" bc="00B4F0FF" fc="00008000">
        <tpls c="5">
          <tpl fld="1" item="14"/>
          <tpl hier="33" item="4"/>
          <tpl fld="2" item="24"/>
          <tpl hier="40" item="16"/>
          <tpl hier="51" item="4294967295"/>
        </tpls>
      </n>
      <n v="200603983800" in="0" bc="00B4F0FF" fc="00008000">
        <tpls c="5">
          <tpl fld="1" item="16"/>
          <tpl hier="33" item="4"/>
          <tpl fld="2" item="41"/>
          <tpl hier="40" item="16"/>
          <tpl hier="51" item="4294967295"/>
        </tpls>
      </n>
      <n v="710392300" in="0" bc="00B4F0FF" fc="00008000">
        <tpls c="5">
          <tpl fld="1" item="39"/>
          <tpl hier="33" item="4"/>
          <tpl fld="2" item="40"/>
          <tpl hier="40" item="16"/>
          <tpl hier="51" item="4294967295"/>
        </tpls>
      </n>
      <n v="550152800" in="0" bc="00B4F0FF" fc="00008000">
        <tpls c="5">
          <tpl fld="1" item="1"/>
          <tpl hier="33" item="4"/>
          <tpl fld="2" item="26"/>
          <tpl hier="40" item="16"/>
          <tpl hier="51" item="4294967295"/>
        </tpls>
      </n>
      <n v="102101900" in="0" bc="00B4F0FF" fc="00008000">
        <tpls c="5">
          <tpl fld="1" item="1"/>
          <tpl hier="33" item="4"/>
          <tpl fld="2" item="27"/>
          <tpl hier="40" item="16"/>
          <tpl hier="51" item="4294967295"/>
        </tpls>
      </n>
      <n v="5850527878.1913261" in="0" bc="00B4F0FF" fc="00008000">
        <tpls c="5">
          <tpl fld="1" item="37"/>
          <tpl hier="33" item="4"/>
          <tpl fld="2" item="18"/>
          <tpl hier="40" item="16"/>
          <tpl hier="51" item="4294967295"/>
        </tpls>
      </n>
      <n v="120910128808.53743" in="0" bc="00B4F0FF" fc="00008000">
        <tpls c="5">
          <tpl fld="1" item="17"/>
          <tpl hier="33" item="4"/>
          <tpl fld="2" item="14"/>
          <tpl hier="40" item="16"/>
          <tpl hier="51" item="4294967295"/>
        </tpls>
      </n>
      <n v="1258094500" in="0" bc="00B4F0FF" fc="00008000">
        <tpls c="5">
          <tpl fld="1" item="2"/>
          <tpl hier="33" item="4"/>
          <tpl fld="2" item="10"/>
          <tpl hier="40" item="16"/>
          <tpl hier="51" item="4294967295"/>
        </tpls>
      </n>
      <n v="13169588972.868488" in="0" bc="00B4F0FF" fc="00008000">
        <tpls c="5">
          <tpl fld="1" item="51"/>
          <tpl hier="33" item="4"/>
          <tpl fld="2" item="5"/>
          <tpl hier="40" item="16"/>
          <tpl hier="51" item="4294967295"/>
        </tpls>
      </n>
      <n v="777666529.45000005" in="0" bc="00B4F0FF" fc="00008000">
        <tpls c="5">
          <tpl fld="1" item="39"/>
          <tpl hier="33" item="4"/>
          <tpl fld="2" item="2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8"/>
          <tpl hier="40" item="16"/>
          <tpl hier="51" item="4294967295"/>
        </tpls>
      </m>
      <n v="133678739560.78999" in="0" bc="00B4F0FF" fc="00008000">
        <tpls c="5">
          <tpl fld="1" item="5"/>
          <tpl hier="33" item="4"/>
          <tpl fld="2" item="34"/>
          <tpl hier="40" item="16"/>
          <tpl hier="51" item="4294967295"/>
        </tpls>
      </n>
      <m in="0" bc="00B4F0FF" fc="00404040">
        <tpls c="5">
          <tpl fld="1" item="17"/>
          <tpl hier="33" item="4"/>
          <tpl fld="2" item="25"/>
          <tpl hier="40" item="16"/>
          <tpl hier="51" item="4294967295"/>
        </tpls>
      </m>
      <n v="27581523740" in="0" bc="00B4F0FF" fc="00008000">
        <tpls c="5">
          <tpl fld="1" item="44"/>
          <tpl hier="33" item="4"/>
          <tpl fld="2" item="0"/>
          <tpl hier="40" item="16"/>
          <tpl hier="51" item="4294967295"/>
        </tpls>
      </n>
      <n v="107405451168.93961" in="0" bc="00B4F0FF" fc="00008000">
        <tpls c="5">
          <tpl fld="1" item="16"/>
          <tpl hier="33" item="4"/>
          <tpl fld="2" item="12"/>
          <tpl hier="40" item="16"/>
          <tpl hier="51" item="4294967295"/>
        </tpls>
      </n>
      <n v="0.13700574873272905" in="2" bc="00B4F0FF" fc="00008000">
        <tpls c="5">
          <tpl fld="1" item="15"/>
          <tpl hier="33" item="4"/>
          <tpl fld="2" item="35"/>
          <tpl hier="40" item="16"/>
          <tpl hier="51" item="4294967295"/>
        </tpls>
      </n>
      <n v="167711100" in="0" bc="00B4F0FF" fc="00008000">
        <tpls c="5">
          <tpl fld="1" item="46"/>
          <tpl hier="33" item="4"/>
          <tpl fld="2" item="28"/>
          <tpl hier="40" item="16"/>
          <tpl hier="51" item="4294967295"/>
        </tpls>
      </n>
      <n v="3589306400" in="0" bc="00B4F0FF" fc="00008000">
        <tpls c="5">
          <tpl fld="1" item="13"/>
          <tpl hier="33" item="4"/>
          <tpl fld="2" item="20"/>
          <tpl hier="40" item="16"/>
          <tpl hier="51" item="4294967295"/>
        </tpls>
      </n>
      <n v="1259174527.4200001" in="0" bc="00B4F0FF" fc="00008000">
        <tpls c="5">
          <tpl fld="1" item="18"/>
          <tpl hier="33" item="4"/>
          <tpl fld="2" item="31"/>
          <tpl hier="40" item="16"/>
          <tpl hier="51" item="4294967295"/>
        </tpls>
      </n>
      <m in="0" bc="00B4F0FF" fc="00404040">
        <tpls c="5">
          <tpl fld="1" item="33"/>
          <tpl hier="33" item="4"/>
          <tpl fld="2" item="24"/>
          <tpl hier="40" item="16"/>
          <tpl hier="51" item="4294967295"/>
        </tpls>
      </m>
      <n v="455367427.32999998" in="0" bc="00B4F0FF" fc="00008000">
        <tpls c="5">
          <tpl fld="1" item="18"/>
          <tpl hier="33" item="4"/>
          <tpl fld="2" item="14"/>
          <tpl hier="40" item="16"/>
          <tpl hier="51" item="4294967295"/>
        </tpls>
      </n>
      <n v="1645592000" in="0" bc="00B4F0FF" fc="00008000">
        <tpls c="5">
          <tpl fld="1" item="23"/>
          <tpl hier="33" item="4"/>
          <tpl fld="2" item="10"/>
          <tpl hier="40" item="16"/>
          <tpl hier="51" item="4294967295"/>
        </tpls>
      </n>
      <n v="3976571836.3850002" in="0" fc="00008000">
        <tpls c="5">
          <tpl fld="9" item="5"/>
          <tpl hier="33" item="4"/>
          <tpl fld="2" item="0"/>
          <tpl hier="40" item="16"/>
          <tpl hier="51" item="4294967295"/>
        </tpls>
      </n>
      <n v="862749260" in="0" bc="00B4F0FF" fc="00008000">
        <tpls c="5">
          <tpl fld="1" item="10"/>
          <tpl hier="33" item="4"/>
          <tpl fld="2" item="39"/>
          <tpl hier="40" item="16"/>
          <tpl hier="51" item="4294967295"/>
        </tpls>
      </n>
      <n v="1007534450.87" in="0" bc="00B4F0FF" fc="00008000">
        <tpls c="5">
          <tpl fld="1" item="28"/>
          <tpl hier="33" item="4"/>
          <tpl fld="2" item="6"/>
          <tpl hier="40" item="16"/>
          <tpl hier="51" item="4294967295"/>
        </tpls>
      </n>
      <m in="0" bc="00B4F0FF" fc="00404040">
        <tpls c="5">
          <tpl fld="1" item="40"/>
          <tpl hier="33" item="4"/>
          <tpl fld="2" item="24"/>
          <tpl hier="40" item="16"/>
          <tpl hier="51" item="4294967295"/>
        </tpls>
      </m>
      <n v="171128748800" in="0" bc="00B4F0FF" fc="00008000">
        <tpls c="5">
          <tpl fld="1" item="16"/>
          <tpl hier="33" item="4"/>
          <tpl fld="2" item="38"/>
          <tpl hier="40" item="16"/>
          <tpl hier="51" item="4294967295"/>
        </tpls>
      </n>
      <n v="217705642" in="0" bc="00B4F0FF" fc="00008000">
        <tpls c="5">
          <tpl fld="1" item="46"/>
          <tpl hier="33" item="4"/>
          <tpl fld="2" item="36"/>
          <tpl hier="40" item="16"/>
          <tpl hier="51" item="4294967295"/>
        </tpls>
      </n>
      <m in="0" bc="00B4F0FF" fc="00404040">
        <tpls c="5">
          <tpl fld="1" item="42"/>
          <tpl hier="33" item="4"/>
          <tpl fld="2" item="32"/>
          <tpl hier="40" item="16"/>
          <tpl hier="51" item="4294967295"/>
        </tpls>
      </m>
      <n v="1001072845.365" in="0" bc="00B4F0FF" fc="00008000">
        <tpls c="5">
          <tpl fld="1" item="28"/>
          <tpl hier="33" item="4"/>
          <tpl fld="2" item="29"/>
          <tpl hier="40" item="16"/>
          <tpl hier="51" item="4294967295"/>
        </tpls>
      </n>
      <n v="2329584032.96" in="0" bc="00B4F0FF" fc="00008000">
        <tpls c="5">
          <tpl fld="1" item="54"/>
          <tpl hier="33" item="4"/>
          <tpl fld="2" item="42"/>
          <tpl hier="40" item="16"/>
          <tpl hier="51" item="4294967295"/>
        </tpls>
      </n>
      <n v="177160000" in="0" bc="00B4F0FF" fc="00008000">
        <tpls c="5">
          <tpl fld="1" item="46"/>
          <tpl hier="33" item="4"/>
          <tpl fld="2" item="39"/>
          <tpl hier="40" item="16"/>
          <tpl hier="51" item="4294967295"/>
        </tpls>
      </n>
      <m in="0" bc="00B4F0FF" fc="00404040">
        <tpls c="5">
          <tpl fld="1" item="0"/>
          <tpl hier="33" item="4"/>
          <tpl fld="2" item="3"/>
          <tpl hier="40" item="16"/>
          <tpl hier="51" item="4294967295"/>
        </tpls>
      </m>
      <m in="0" fc="00404040">
        <tpls c="5">
          <tpl fld="9" item="5"/>
          <tpl hier="33" item="4"/>
          <tpl fld="2" item="38"/>
          <tpl hier="40" item="16"/>
          <tpl hier="51" item="4294967295"/>
        </tpls>
      </m>
      <n v="133453100350.2469" in="0" bc="00B4F0FF" fc="00008000">
        <tpls c="5">
          <tpl fld="1" item="34"/>
          <tpl hier="33" item="4"/>
          <tpl fld="2" item="39"/>
          <tpl hier="40" item="16"/>
          <tpl hier="51" item="4294967295"/>
        </tpls>
      </n>
      <n v="691525920.36555195" in="0" bc="00B4F0FF" fc="00008000">
        <tpls c="5">
          <tpl fld="1" item="10"/>
          <tpl hier="33" item="4"/>
          <tpl fld="2" item="12"/>
          <tpl hier="40" item="16"/>
          <tpl hier="51" item="4294967295"/>
        </tpls>
      </n>
      <n v="1325902990" in="0" bc="00B4F0FF" fc="00008000">
        <tpls c="5">
          <tpl fld="1" item="10"/>
          <tpl hier="33" item="4"/>
          <tpl fld="2" item="20"/>
          <tpl hier="40" item="16"/>
          <tpl hier="51" item="4294967295"/>
        </tpls>
      </n>
      <n v="0.1277314780539866" in="2" bc="00B4F0FF" fc="00008000">
        <tpls c="5">
          <tpl fld="1" item="8"/>
          <tpl hier="33" item="4"/>
          <tpl fld="2" item="42"/>
          <tpl hier="40" item="16"/>
          <tpl hier="51" item="4294967295"/>
        </tpls>
      </n>
      <n v="0.58739548248945206" bc="00B4F0FF" fc="00008000">
        <tpls c="5">
          <tpl fld="1" item="48"/>
          <tpl hier="33" item="4"/>
          <tpl fld="2" item="42"/>
          <tpl hier="40" item="16"/>
          <tpl hier="51" item="4294967295"/>
        </tpls>
      </n>
      <m in="0" bc="00B4F0FF" fc="00404040">
        <tpls c="4">
          <tpl fld="1" item="6"/>
          <tpl hier="33" item="7"/>
          <tpl fld="22" item="5"/>
          <tpl fld="7" item="0"/>
        </tpls>
      </m>
      <n v="2773718924.3400002" in="0" bc="00B4F0FF" fc="00008000">
        <tpls c="5">
          <tpl fld="1" item="14"/>
          <tpl hier="33" item="4"/>
          <tpl fld="2" item="42"/>
          <tpl hier="40" item="16"/>
          <tpl hier="51" item="4294967295"/>
        </tpls>
      </n>
      <n v="131089211965.78059" in="0" bc="00B4F0FF" fc="00008000">
        <tpls c="5">
          <tpl fld="1" item="34"/>
          <tpl hier="33" item="4"/>
          <tpl fld="2" item="41"/>
          <tpl hier="40" item="16"/>
          <tpl hier="51" item="4294967295"/>
        </tpls>
      </n>
      <n v="271566600" in="0" bc="00B4F0FF" fc="00008000">
        <tpls c="5">
          <tpl fld="1" item="25"/>
          <tpl hier="33" item="4"/>
          <tpl fld="2" item="41"/>
          <tpl hier="40" item="16"/>
          <tpl hier="51" item="4294967295"/>
        </tpls>
      </n>
      <m in="0" bc="00B4F0FF" fc="00404040">
        <tpls c="5">
          <tpl fld="1" item="44"/>
          <tpl hier="33" item="4"/>
          <tpl fld="2" item="40"/>
          <tpl hier="40" item="16"/>
          <tpl hier="51" item="4294967295"/>
        </tpls>
      </m>
      <n v="503050200" in="0" bc="00B4F0FF" fc="00008000">
        <tpls c="5">
          <tpl fld="1" item="2"/>
          <tpl hier="33" item="4"/>
          <tpl fld="2" item="40"/>
          <tpl hier="40" item="16"/>
          <tpl hier="51" item="4294967295"/>
        </tpls>
      </n>
      <n v="271605700" in="0" bc="00B4F0FF" fc="00008000">
        <tpls c="5">
          <tpl fld="1" item="6"/>
          <tpl hier="33" item="4"/>
          <tpl fld="2" item="40"/>
          <tpl hier="40" item="16"/>
          <tpl hier="51" item="4294967295"/>
        </tpls>
      </n>
      <n v="507482225.70999998" in="0" bc="00B4F0FF" fc="00008000">
        <tpls c="5">
          <tpl fld="1" item="1"/>
          <tpl hier="33" item="4"/>
          <tpl fld="2" item="1"/>
          <tpl hier="40" item="16"/>
          <tpl hier="51" item="4294967295"/>
        </tpls>
      </n>
      <n v="305704600" in="0" bc="00B4F0FF" fc="00008000">
        <tpls c="5">
          <tpl fld="1" item="1"/>
          <tpl hier="33" item="4"/>
          <tpl fld="2" item="41"/>
          <tpl hier="40" item="16"/>
          <tpl hier="51" item="4294967295"/>
        </tpls>
      </n>
      <n v="270372200" in="0" bc="00B4F0FF" fc="00008000">
        <tpls c="5">
          <tpl fld="1" item="1"/>
          <tpl hier="33" item="4"/>
          <tpl fld="2" item="17"/>
          <tpl hier="40" item="16"/>
          <tpl hier="51" item="4294967295"/>
        </tpls>
      </n>
      <n v="184753900" in="0" bc="00B4F0FF" fc="00008000">
        <tpls c="5">
          <tpl fld="1" item="25"/>
          <tpl hier="33" item="4"/>
          <tpl fld="2" item="37"/>
          <tpl hier="40" item="16"/>
          <tpl hier="51" item="4294967295"/>
        </tpls>
      </n>
      <n v="230229421208.52997" in="0" bc="00B4F0FF" fc="00008000">
        <tpls c="5">
          <tpl fld="1" item="16"/>
          <tpl hier="33" item="4"/>
          <tpl fld="2" item="6"/>
          <tpl hier="40" item="16"/>
          <tpl hier="51" item="4294967295"/>
        </tpls>
      </n>
      <m in="0" bc="00B4F0FF" fc="00404040">
        <tpls c="5">
          <tpl fld="1" item="42"/>
          <tpl hier="33" item="4"/>
          <tpl fld="2" item="12"/>
          <tpl hier="40" item="16"/>
          <tpl hier="51" item="4294967295"/>
        </tpls>
      </m>
      <n v="145785212.81999999" in="0" bc="00B4F0FF" fc="00008000">
        <tpls c="5">
          <tpl fld="1" item="49"/>
          <tpl hier="33" item="4"/>
          <tpl fld="2" item="33"/>
          <tpl hier="40" item="16"/>
          <tpl hier="51" item="4294967295"/>
        </tpls>
      </n>
      <n v="0.14761802454324988" in="2" bc="00B4F0FF" fc="00008000">
        <tpls c="5">
          <tpl fld="1" item="8"/>
          <tpl hier="33" item="4"/>
          <tpl fld="2" item="5"/>
          <tpl hier="40" item="16"/>
          <tpl hier="51" item="4294967295"/>
        </tpls>
      </n>
      <n v="266541666600" in="0" bc="00B4F0FF" fc="00008000">
        <tpls c="5">
          <tpl fld="1" item="3"/>
          <tpl hier="33" item="4"/>
          <tpl fld="2" item="20"/>
          <tpl hier="40" item="16"/>
          <tpl hier="51" item="4294967295"/>
        </tpls>
      </n>
      <n v="1343701360.3700001" in="0" bc="00B4F0FF" fc="00008000">
        <tpls c="5">
          <tpl fld="1" item="23"/>
          <tpl hier="33" item="4"/>
          <tpl fld="2" item="0"/>
          <tpl hier="40" item="16"/>
          <tpl hier="51" item="4294967295"/>
        </tpls>
      </n>
      <n v="2060000" in="0" bc="00B4F0FF" fc="00008000">
        <tpls c="5">
          <tpl fld="1" item="45"/>
          <tpl hier="33" item="4"/>
          <tpl fld="2" item="28"/>
          <tpl hier="40" item="16"/>
          <tpl hier="51" item="4294967295"/>
        </tpls>
      </n>
      <n v="22242000" in="0" bc="00B4F0FF" fc="00008000">
        <tpls c="4">
          <tpl fld="1" item="6"/>
          <tpl fld="6" item="9"/>
          <tpl fld="22" item="5"/>
          <tpl fld="7" item="0"/>
        </tpls>
      </n>
      <m in="0" fc="00404040">
        <tpls c="5">
          <tpl fld="9" item="5"/>
          <tpl hier="33" item="4"/>
          <tpl fld="2" item="9"/>
          <tpl hier="40" item="16"/>
          <tpl hier="51" item="4294967295"/>
        </tpls>
      </m>
      <n v="0.11713732663830792" in="2" bc="00B4F0FF" fc="00008000">
        <tpls c="5">
          <tpl fld="1" item="8"/>
          <tpl hier="33" item="4"/>
          <tpl fld="2" item="39"/>
          <tpl hier="40" item="16"/>
          <tpl hier="51" item="4294967295"/>
        </tpls>
      </n>
      <n v="0.52966581585044714" in="0" bc="00B4F0FF" fc="00008000">
        <tpls c="5">
          <tpl fld="1" item="7"/>
          <tpl hier="33" item="4"/>
          <tpl fld="2" item="0"/>
          <tpl hier="40" item="16"/>
          <tpl hier="51" item="4294967295"/>
        </tpls>
      </n>
      <n v="9.23965175428898E-2" in="1" bc="00B4F0FF" fc="00008000">
        <tpls c="5">
          <tpl fld="1" item="21"/>
          <tpl hier="33" item="4"/>
          <tpl fld="2" item="39"/>
          <tpl hier="40" item="16"/>
          <tpl hier="51" item="4294967295"/>
        </tpls>
      </n>
      <n v="1551307853.6300001" in="0" bc="00B4F0FF" fc="00008000">
        <tpls c="5">
          <tpl fld="1" item="12"/>
          <tpl hier="33" item="4"/>
          <tpl fld="2" item="14"/>
          <tpl hier="40" item="16"/>
          <tpl hier="51" item="4294967295"/>
        </tpls>
      </n>
      <n v="31189574030" in="0" bc="00B4F0FF" fc="00008000">
        <tpls c="5">
          <tpl fld="1" item="44"/>
          <tpl hier="33" item="4"/>
          <tpl fld="2" item="31"/>
          <tpl hier="40" item="16"/>
          <tpl hier="51" item="4294967295"/>
        </tpls>
      </n>
      <m in="0" fc="00404040">
        <tpls c="5">
          <tpl fld="9" item="9"/>
          <tpl hier="33" item="4"/>
          <tpl fld="2" item="14"/>
          <tpl hier="40" item="16"/>
          <tpl hier="51" item="4294967295"/>
        </tpls>
      </m>
      <n v="19892947061.785" in="0" bc="00B4F0FF" fc="00008000">
        <tpls c="5">
          <tpl fld="1" item="42"/>
          <tpl hier="33" item="4"/>
          <tpl fld="2" item="35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38"/>
          <tpl hier="40" item="16"/>
          <tpl hier="51" item="4294967295"/>
        </tpls>
      </n>
      <n v="661768300" in="0" bc="00B4F0FF" fc="00008000">
        <tpls c="5">
          <tpl fld="1" item="23"/>
          <tpl hier="33" item="4"/>
          <tpl fld="2" item="15"/>
          <tpl hier="40" item="16"/>
          <tpl hier="51" item="4294967295"/>
        </tpls>
      </n>
      <n v="1034966755.8099999" in="0" bc="00B4F0FF" fc="00008000">
        <tpls c="5">
          <tpl fld="1" item="10"/>
          <tpl hier="33" item="4"/>
          <tpl fld="2" item="13"/>
          <tpl hier="40" item="16"/>
          <tpl hier="51" item="4294967295"/>
        </tpls>
      </n>
      <n v="3797307966.2799997" in="0" bc="00B4F0FF" fc="00008000">
        <tpls c="5">
          <tpl fld="1" item="14"/>
          <tpl hier="33" item="4"/>
          <tpl fld="2" item="4"/>
          <tpl hier="40" item="16"/>
          <tpl hier="51" item="4294967295"/>
        </tpls>
      </n>
      <n v="118187400" in="0" bc="00B4F0FF" fc="00008000">
        <tpls c="5">
          <tpl fld="1" item="32"/>
          <tpl hier="33" item="4"/>
          <tpl fld="2" item="35"/>
          <tpl hier="40" item="16"/>
          <tpl hier="51" item="4294967295"/>
        </tpls>
      </n>
      <n v="1034297409.5" in="0" bc="00B4F0FF" fc="00008000">
        <tpls c="5">
          <tpl fld="1" item="25"/>
          <tpl hier="33" item="4"/>
          <tpl fld="2" item="34"/>
          <tpl hier="40" item="16"/>
          <tpl hier="51" item="4294967295"/>
        </tpls>
      </n>
      <m in="0" fc="00404040">
        <tpls c="5">
          <tpl fld="9" item="9"/>
          <tpl hier="33" item="4"/>
          <tpl fld="2" item="8"/>
          <tpl hier="40" item="16"/>
          <tpl hier="51" item="4294967295"/>
        </tpls>
      </m>
      <n v="0.14538239667354982" in="2" bc="00B4F0FF" fc="00008000">
        <tpls c="5">
          <tpl fld="1" item="9"/>
          <tpl hier="33" item="4"/>
          <tpl fld="2" item="9"/>
          <tpl hier="40" item="16"/>
          <tpl hier="51" item="4294967295"/>
        </tpls>
      </n>
      <n v="2538461030.2272048" in="0" bc="00B4F0FF" fc="00008000">
        <tpls c="5">
          <tpl fld="1" item="14"/>
          <tpl hier="33" item="4"/>
          <tpl fld="2" item="32"/>
          <tpl hier="40" item="16"/>
          <tpl hier="51" item="4294967295"/>
        </tpls>
      </n>
      <m in="0" bc="00B4F0FF" fc="00404040">
        <tpls c="5">
          <tpl fld="1" item="23"/>
          <tpl hier="33" item="4"/>
          <tpl fld="2" item="2"/>
          <tpl hier="40" item="16"/>
          <tpl hier="51" item="4294967295"/>
        </tpls>
      </m>
      <n v="2147040297.8800001" in="0" bc="00B4F0FF" fc="00008000">
        <tpls c="5">
          <tpl fld="1" item="39"/>
          <tpl hier="33" item="4"/>
          <tpl fld="2" item="23"/>
          <tpl hier="40" item="16"/>
          <tpl hier="51" item="4294967295"/>
        </tpls>
      </n>
      <n v="162386682.00772512" in="0" bc="00B4F0FF" fc="00008000">
        <tpls c="5">
          <tpl fld="1" item="11"/>
          <tpl hier="33" item="4"/>
          <tpl fld="2" item="24"/>
          <tpl hier="40" item="16"/>
          <tpl hier="51" item="4294967295"/>
        </tpls>
      </n>
      <n v="474651894.45999998" in="0" bc="00B4F0FF" fc="00008000">
        <tpls c="5">
          <tpl fld="1" item="39"/>
          <tpl hier="33" item="4"/>
          <tpl fld="2" item="43"/>
          <tpl hier="40" item="16"/>
          <tpl hier="51" item="4294967295"/>
        </tpls>
      </n>
      <n v="1309436035.72" in="0" bc="00B4F0FF" fc="00008000">
        <tpls c="5">
          <tpl fld="1" item="18"/>
          <tpl hier="33" item="4"/>
          <tpl fld="2" item="42"/>
          <tpl hier="40" item="16"/>
          <tpl hier="51" item="4294967295"/>
        </tpls>
      </n>
      <n v="18865642389.449997" in="0" bc="00B4F0FF" fc="00008000">
        <tpls c="5">
          <tpl fld="1" item="42"/>
          <tpl hier="33" item="4"/>
          <tpl fld="2" item="15"/>
          <tpl hier="40" item="16"/>
          <tpl hier="51" item="4294967295"/>
        </tpls>
      </n>
      <n v="20396830527.040001" in="0" bc="00B4F0FF" fc="00008000">
        <tpls c="5">
          <tpl fld="1" item="42"/>
          <tpl hier="33" item="4"/>
          <tpl fld="2" item="38"/>
          <tpl hier="40" item="16"/>
          <tpl hier="51" item="4294967295"/>
        </tpls>
      </n>
      <n v="2240473699" in="0" bc="00B4F0FF" fc="00008000">
        <tpls c="5">
          <tpl fld="1" item="23"/>
          <tpl hier="33" item="4"/>
          <tpl fld="2" item="5"/>
          <tpl hier="40" item="16"/>
          <tpl hier="51" item="4294967295"/>
        </tpls>
      </n>
      <n v="17770811275.189999" in="0" bc="00B4F0FF" fc="00008000">
        <tpls c="5">
          <tpl fld="1" item="29"/>
          <tpl hier="33" item="4"/>
          <tpl fld="2" item="39"/>
          <tpl hier="40" item="16"/>
          <tpl hier="51" item="4294967295"/>
        </tpls>
      </n>
      <n v="599147500" in="0" bc="00B4F0FF" fc="00008000">
        <tpls c="5">
          <tpl fld="1" item="10"/>
          <tpl hier="33" item="4"/>
          <tpl fld="2" item="37"/>
          <tpl hier="40" item="16"/>
          <tpl hier="51" item="4294967295"/>
        </tpls>
      </n>
      <n v="699923091.37999988" in="0" bc="00B4F0FF" fc="00008000">
        <tpls c="5">
          <tpl fld="1" item="10"/>
          <tpl hier="33" item="4"/>
          <tpl fld="2" item="34"/>
          <tpl hier="40" item="16"/>
          <tpl hier="51" item="4294967295"/>
        </tpls>
      </n>
      <m in="0" bc="00B4F0FF" fc="00404040">
        <tpls c="5">
          <tpl fld="1" item="28"/>
          <tpl hier="33" item="4"/>
          <tpl fld="2" item="43"/>
          <tpl hier="40" item="16"/>
          <tpl hier="51" item="4294967295"/>
        </tpls>
      </m>
      <n v="887659500" in="0" bc="00B4F0FF" fc="00008000">
        <tpls c="5">
          <tpl fld="1" item="14"/>
          <tpl hier="33" item="4"/>
          <tpl fld="2" item="35"/>
          <tpl hier="40" item="16"/>
          <tpl hier="51" item="4294967295"/>
        </tpls>
      </n>
      <n v="346291000" in="0" bc="00B4F0FF" fc="00008000">
        <tpls c="5">
          <tpl fld="1" item="46"/>
          <tpl hier="33" item="4"/>
          <tpl fld="2" item="41"/>
          <tpl hier="40" item="16"/>
          <tpl hier="51" item="4294967295"/>
        </tpls>
      </n>
      <n v="1151431974.425" in="0" bc="00B4F0FF" fc="00008000">
        <tpls c="5">
          <tpl fld="1" item="28"/>
          <tpl hier="33" item="4"/>
          <tpl fld="2" item="40"/>
          <tpl hier="40" item="16"/>
          <tpl hier="51" item="4294967295"/>
        </tpls>
      </n>
      <n v="416111100" in="0" bc="00B4F0FF" fc="00008000">
        <tpls c="5">
          <tpl fld="1" item="1"/>
          <tpl hier="33" item="4"/>
          <tpl fld="2" item="10"/>
          <tpl hier="40" item="16"/>
          <tpl hier="51" item="4294967295"/>
        </tpls>
      </n>
      <n v="415006800" in="0" bc="00B4F0FF" fc="00008000">
        <tpls c="5">
          <tpl fld="1" item="18"/>
          <tpl hier="33" item="4"/>
          <tpl fld="2" item="9"/>
          <tpl hier="40" item="16"/>
          <tpl hier="51" item="4294967295"/>
        </tpls>
      </n>
      <n v="431823700" in="0" bc="00B4F0FF" fc="00008000">
        <tpls c="5">
          <tpl fld="1" item="18"/>
          <tpl hier="33" item="4"/>
          <tpl fld="2" item="15"/>
          <tpl hier="40" item="16"/>
          <tpl hier="51" item="4294967295"/>
        </tpls>
      </n>
      <n v="354913536.78628701" in="0" bc="00B4F0FF" fc="00008000">
        <tpls c="5">
          <tpl fld="1" item="18"/>
          <tpl hier="33" item="4"/>
          <tpl fld="2" item="24"/>
          <tpl hier="40" item="16"/>
          <tpl hier="51" item="4294967295"/>
        </tpls>
      </n>
      <n v="902174414.68000007" in="0" bc="00B4F0FF" fc="00008000">
        <tpls c="5">
          <tpl fld="1" item="18"/>
          <tpl hier="33" item="4"/>
          <tpl fld="2" item="1"/>
          <tpl hier="40" item="16"/>
          <tpl hier="51" item="4294967295"/>
        </tpls>
      </n>
      <n v="1605971100" in="0" bc="00B4F0FF" fc="00008000">
        <tpls c="5">
          <tpl fld="1" item="18"/>
          <tpl hier="33" item="4"/>
          <tpl fld="2" item="21"/>
          <tpl hier="40" item="16"/>
          <tpl hier="51" item="4294967295"/>
        </tpls>
      </n>
      <n v="0.1318527196156743" in="2" bc="00B4F0FF" fc="00008000">
        <tpls c="5">
          <tpl fld="1" item="8"/>
          <tpl hier="33" item="4"/>
          <tpl fld="2" item="10"/>
          <tpl hier="40" item="16"/>
          <tpl hier="51" item="4294967295"/>
        </tpls>
      </n>
      <n v="0.13075784887573758" in="2" bc="00B4F0FF" fc="00008000">
        <tpls c="5">
          <tpl fld="1" item="8"/>
          <tpl hier="33" item="4"/>
          <tpl fld="2" item="7"/>
          <tpl hier="40" item="16"/>
          <tpl hier="51" item="4294967295"/>
        </tpls>
      </n>
      <n v="1443771800" in="0" bc="00B4F0FF" fc="00008000">
        <tpls c="5">
          <tpl fld="1" item="14"/>
          <tpl hier="33" item="4"/>
          <tpl fld="2" item="25"/>
          <tpl hier="40" item="16"/>
          <tpl hier="51" item="4294967295"/>
        </tpls>
      </n>
      <n v="607118337.77999997" in="0" bc="00B4F0FF" fc="00008000">
        <tpls c="5">
          <tpl fld="1" item="14"/>
          <tpl hier="33" item="4"/>
          <tpl fld="2" item="43"/>
          <tpl hier="40" item="16"/>
          <tpl hier="51" item="4294967295"/>
        </tpls>
      </n>
      <n v="2870386083.9200001" in="0" bc="00B4F0FF" fc="00008000">
        <tpls c="5">
          <tpl fld="1" item="14"/>
          <tpl hier="33" item="4"/>
          <tpl fld="2" item="23"/>
          <tpl hier="40" item="16"/>
          <tpl hier="51" item="4294967295"/>
        </tpls>
      </n>
      <n v="1790831014.3799999" in="0" bc="00B4F0FF" fc="00008000">
        <tpls c="5">
          <tpl fld="1" item="14"/>
          <tpl hier="33" item="4"/>
          <tpl fld="2" item="1"/>
          <tpl hier="40" item="16"/>
          <tpl hier="51" item="4294967295"/>
        </tpls>
      </n>
      <n v="3923501561.0799999" in="0" bc="00B4F0FF" fc="00008000">
        <tpls c="5">
          <tpl fld="1" item="14"/>
          <tpl hier="33" item="4"/>
          <tpl fld="2" item="5"/>
          <tpl hier="40" item="16"/>
          <tpl hier="51" item="4294967295"/>
        </tpls>
      </n>
      <n v="954296552.50999999" in="0" bc="00B4F0FF" fc="00008000">
        <tpls c="5">
          <tpl fld="1" item="14"/>
          <tpl hier="33" item="4"/>
          <tpl fld="2" item="33"/>
          <tpl hier="40" item="16"/>
          <tpl hier="51" item="4294967295"/>
        </tpls>
      </n>
      <n v="1769914654.3839107" in="0" bc="00B4F0FF" fc="00008000">
        <tpls c="5">
          <tpl fld="1" item="14"/>
          <tpl hier="33" item="4"/>
          <tpl fld="2" item="12"/>
          <tpl hier="40" item="16"/>
          <tpl hier="51" item="4294967295"/>
        </tpls>
      </n>
      <n v="1879421500" in="0" bc="00B4F0FF" fc="00008000">
        <tpls c="5">
          <tpl fld="1" item="14"/>
          <tpl hier="33" item="4"/>
          <tpl fld="2" item="41"/>
          <tpl hier="40" item="16"/>
          <tpl hier="51" item="4294967295"/>
        </tpls>
      </n>
      <n v="2819519552.8499999" in="0" bc="00B4F0FF" fc="00008000">
        <tpls c="5">
          <tpl fld="1" item="14"/>
          <tpl hier="33" item="4"/>
          <tpl fld="2" item="13"/>
          <tpl hier="40" item="16"/>
          <tpl hier="51" item="4294967295"/>
        </tpls>
      </n>
      <n v="975450247.02999997" in="0" bc="00B4F0FF" fc="00008000">
        <tpls c="5">
          <tpl fld="1" item="14"/>
          <tpl hier="33" item="4"/>
          <tpl fld="2" item="14"/>
          <tpl hier="40" item="16"/>
          <tpl hier="51" item="4294967295"/>
        </tpls>
      </n>
      <n v="1777717800" in="0" bc="00B4F0FF" fc="00008000">
        <tpls c="5">
          <tpl fld="1" item="14"/>
          <tpl hier="33" item="4"/>
          <tpl fld="2" item="37"/>
          <tpl hier="40" item="16"/>
          <tpl hier="51" item="4294967295"/>
        </tpls>
      </n>
      <n v="8.032317942475653E-2" in="1" bc="00B4F0FF" fc="00008000">
        <tpls c="5">
          <tpl fld="1" item="21"/>
          <tpl hier="33" item="4"/>
          <tpl fld="2" item="41"/>
          <tpl hier="40" item="16"/>
          <tpl hier="51" item="4294967295"/>
        </tpls>
      </n>
      <n v="887544400" in="0" bc="00B4F0FF" fc="00008000">
        <tpls c="5">
          <tpl fld="1" item="18"/>
          <tpl hier="33" item="4"/>
          <tpl fld="2" item="41"/>
          <tpl hier="40" item="16"/>
          <tpl hier="51" item="4294967295"/>
        </tpls>
      </n>
      <m in="0" fc="00404040">
        <tpls c="5">
          <tpl fld="9" item="14"/>
          <tpl hier="33" item="4"/>
          <tpl fld="2" item="41"/>
          <tpl hier="40" item="16"/>
          <tpl hier="51" item="4294967295"/>
        </tpls>
      </m>
      <n v="0.13704945060322346" in="2" bc="00B4F0FF" fc="00008000">
        <tpls c="5">
          <tpl fld="1" item="15"/>
          <tpl hier="33" item="4"/>
          <tpl fld="2" item="41"/>
          <tpl hier="40" item="16"/>
          <tpl hier="51" item="4294967295"/>
        </tpls>
      </n>
      <n v="1007489800" in="0" bc="00B4F0FF" fc="00008000">
        <tpls c="5">
          <tpl fld="1" item="2"/>
          <tpl hier="33" item="4"/>
          <tpl fld="2" item="41"/>
          <tpl hier="40" item="16"/>
          <tpl hier="51" item="4294967295"/>
        </tpls>
      </n>
      <n v="4.1969885575441719E-3" in="1" bc="00B4F0FF" fc="00008000">
        <tpls c="5">
          <tpl fld="1" item="24"/>
          <tpl hier="33" item="4"/>
          <tpl fld="2" item="41"/>
          <tpl hier="40" item="16"/>
          <tpl hier="51" item="4294967295"/>
        </tpls>
      </n>
      <m in="0" fc="00404040">
        <tpls c="5">
          <tpl fld="20" item="11"/>
          <tpl hier="33" item="4"/>
          <tpl fld="2" item="41"/>
          <tpl hier="40" item="16"/>
          <tpl hier="51" item="4294967295"/>
        </tpls>
      </m>
      <n v="1447817100" in="0" bc="00B4F0FF" fc="00008000">
        <tpls c="5">
          <tpl fld="1" item="39"/>
          <tpl hier="33" item="4"/>
          <tpl fld="2" item="41"/>
          <tpl hier="40" item="16"/>
          <tpl hier="51" item="4294967295"/>
        </tpls>
      </n>
      <n v="10762548083.196854" in="0" bc="00B4F0FF" fc="00008000">
        <tpls c="5">
          <tpl fld="1" item="40"/>
          <tpl hier="33" item="4"/>
          <tpl fld="2" item="41"/>
          <tpl hier="40" item="16"/>
          <tpl hier="51" item="4294967295"/>
        </tpls>
      </n>
      <n v="960387490.22500002" in="0" bc="00B4F0FF" fc="00008000">
        <tpls c="5">
          <tpl fld="1" item="28"/>
          <tpl hier="33" item="4"/>
          <tpl fld="2" item="41"/>
          <tpl hier="40" item="16"/>
          <tpl hier="51" item="4294967295"/>
        </tpls>
      </n>
      <n v="10599629.086730951" in="0" bc="00B4F0FF" fc="00008000">
        <tpls c="5">
          <tpl fld="1" item="45"/>
          <tpl hier="33" item="4"/>
          <tpl fld="2" item="41"/>
          <tpl hier="40" item="16"/>
          <tpl hier="51" item="4294967295"/>
        </tpls>
      </n>
      <n v="1499477000" in="0" bc="00B4F0FF" fc="00008000">
        <tpls c="5">
          <tpl fld="1" item="54"/>
          <tpl hier="33" item="4"/>
          <tpl fld="2" item="41"/>
          <tpl hier="40" item="16"/>
          <tpl hier="51" item="4294967295"/>
        </tpls>
      </n>
      <n v="1845768000" in="0" bc="00B4F0FF" fc="00008000">
        <tpls c="5">
          <tpl fld="1" item="13"/>
          <tpl hier="33" item="4"/>
          <tpl fld="2" item="41"/>
          <tpl hier="40" item="16"/>
          <tpl hier="51" item="4294967295"/>
        </tpls>
      </n>
      <m in="0" fc="00404040">
        <tpls c="5">
          <tpl fld="9" item="9"/>
          <tpl hier="33" item="4"/>
          <tpl fld="2" item="41"/>
          <tpl hier="40" item="16"/>
          <tpl hier="51" item="4294967295"/>
        </tpls>
      </m>
      <n v="2949380900" bc="00B4F0FF" fc="00008000">
        <tpls c="5">
          <tpl fld="1" item="38"/>
          <tpl hier="33" item="4"/>
          <tpl fld="2" item="41"/>
          <tpl hier="40" item="16"/>
          <tpl hier="51" item="4294967295"/>
        </tpls>
      </n>
      <n v="5577951590.7190847" in="0" bc="00B4F0FF" fc="00008000">
        <tpls c="5">
          <tpl fld="1" item="37"/>
          <tpl hier="33" item="4"/>
          <tpl fld="2" item="41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41"/>
          <tpl hier="40" item="16"/>
          <tpl hier="51" item="4294967295"/>
        </tpls>
      </n>
      <n v="449254400" in="0" bc="00B4F0FF" fc="00008000">
        <tpls c="5">
          <tpl fld="1" item="1"/>
          <tpl hier="33" item="4"/>
          <tpl fld="2" item="20"/>
          <tpl hier="40" item="16"/>
          <tpl hier="51" item="4294967295"/>
        </tpls>
      </n>
      <n v="632025562.17999995" in="0" bc="00B4F0FF" fc="00008000">
        <tpls c="5">
          <tpl fld="1" item="1"/>
          <tpl hier="33" item="4"/>
          <tpl fld="2" item="18"/>
          <tpl hier="40" item="16"/>
          <tpl hier="51" item="4294967295"/>
        </tpls>
      </n>
      <n v="506775800" in="0" bc="00B4F0FF" fc="00008000">
        <tpls c="5">
          <tpl fld="1" item="1"/>
          <tpl hier="33" item="4"/>
          <tpl fld="2" item="21"/>
          <tpl hier="40" item="16"/>
          <tpl hier="51" item="4294967295"/>
        </tpls>
      </n>
      <n v="398591900" in="0" bc="00B4F0FF" fc="00008000">
        <tpls c="5">
          <tpl fld="1" item="1"/>
          <tpl hier="33" item="4"/>
          <tpl fld="2" item="28"/>
          <tpl hier="40" item="16"/>
          <tpl hier="51" item="4294967295"/>
        </tpls>
      </n>
      <m in="0" bc="00B4F0FF" fc="00404040">
        <tpls c="5">
          <tpl fld="1" item="1"/>
          <tpl hier="33" item="4"/>
          <tpl fld="2" item="2"/>
          <tpl hier="40" item="16"/>
          <tpl hier="51" item="4294967295"/>
        </tpls>
      </m>
      <n v="564631834.64999998" in="0" bc="00B4F0FF" fc="00008000">
        <tpls c="5">
          <tpl fld="1" item="1"/>
          <tpl hier="33" item="4"/>
          <tpl fld="2" item="8"/>
          <tpl hier="40" item="16"/>
          <tpl hier="51" item="4294967295"/>
        </tpls>
      </n>
      <n v="127330800" in="0" bc="00B4F0FF" fc="00008000">
        <tpls c="5">
          <tpl fld="1" item="1"/>
          <tpl hier="33" item="4"/>
          <tpl fld="2" item="35"/>
          <tpl hier="40" item="16"/>
          <tpl hier="51" item="4294967295"/>
        </tpls>
      </n>
      <n v="115444800" in="0" bc="00B4F0FF" fc="00008000">
        <tpls c="5">
          <tpl fld="1" item="1"/>
          <tpl hier="33" item="4"/>
          <tpl fld="2" item="9"/>
          <tpl hier="40" item="16"/>
          <tpl hier="51" item="4294967295"/>
        </tpls>
      </n>
      <n v="277131300" in="0" bc="00B4F0FF" fc="00008000">
        <tpls c="5">
          <tpl fld="1" item="1"/>
          <tpl hier="33" item="4"/>
          <tpl fld="2" item="29"/>
          <tpl hier="40" item="16"/>
          <tpl hier="51" item="4294967295"/>
        </tpls>
      </n>
      <n v="643354301.07000005" in="0" bc="00B4F0FF" fc="00008000">
        <tpls c="5">
          <tpl fld="1" item="11"/>
          <tpl hier="33" item="4"/>
          <tpl fld="2" item="42"/>
          <tpl hier="40" item="16"/>
          <tpl hier="51" item="4294967295"/>
        </tpls>
      </n>
      <n v="10728352992.355991" in="0" bc="00B4F0FF" fc="00008000">
        <tpls c="5">
          <tpl fld="1" item="40"/>
          <tpl hier="33" item="4"/>
          <tpl fld="2" item="42"/>
          <tpl hier="40" item="16"/>
          <tpl hier="51" item="4294967295"/>
        </tpls>
      </n>
      <n v="427520045.79000002" in="0" bc="00B4F0FF" fc="00008000">
        <tpls c="5">
          <tpl fld="1" item="1"/>
          <tpl hier="33" item="4"/>
          <tpl fld="2" item="42"/>
          <tpl hier="40" item="16"/>
          <tpl hier="51" item="4294967295"/>
        </tpls>
      </n>
      <n v="3.6907728302001592E-3" in="1" bc="00B4F0FF" fc="00008000">
        <tpls c="5">
          <tpl fld="1" item="24"/>
          <tpl hier="33" item="4"/>
          <tpl fld="2" item="42"/>
          <tpl hier="40" item="16"/>
          <tpl hier="51" item="4294967295"/>
        </tpls>
      </n>
      <n v="4445000" in="0" bc="00B4F0FF" fc="00008000">
        <tpls c="5">
          <tpl fld="1" item="45"/>
          <tpl hier="33" item="4"/>
          <tpl fld="2" item="42"/>
          <tpl hier="40" item="16"/>
          <tpl hier="51" item="4294967295"/>
        </tpls>
      </n>
      <n v="7.6971706942321874E-2" in="1" bc="00B4F0FF" fc="00008000">
        <tpls c="5">
          <tpl fld="1" item="21"/>
          <tpl hier="33" item="4"/>
          <tpl fld="2" item="42"/>
          <tpl hier="40" item="16"/>
          <tpl hier="51" item="4294967295"/>
        </tpls>
      </n>
      <n v="1481153375.1400001" in="0" bc="00B4F0FF" fc="00008000">
        <tpls c="5">
          <tpl fld="1" item="2"/>
          <tpl hier="33" item="4"/>
          <tpl fld="2" item="42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42"/>
          <tpl hier="40" item="16"/>
          <tpl hier="51" item="4294967295"/>
        </tpls>
      </n>
      <n v="12652731110.962189" in="0" bc="00B4F0FF" fc="00008000">
        <tpls c="5">
          <tpl fld="1" item="51"/>
          <tpl hier="33" item="4"/>
          <tpl fld="2" item="42"/>
          <tpl hier="40" item="16"/>
          <tpl hier="51" item="4294967295"/>
        </tpls>
      </n>
      <n v="127078178541.63" in="0" bc="00B4F0FF" fc="00008000">
        <tpls c="5">
          <tpl fld="1" item="5"/>
          <tpl hier="33" item="4"/>
          <tpl fld="2" item="42"/>
          <tpl hier="40" item="16"/>
          <tpl hier="51" item="4294967295"/>
        </tpls>
      </n>
      <n v="2130364623.27" in="0" bc="00B4F0FF" fc="00008000">
        <tpls c="5">
          <tpl fld="1" item="39"/>
          <tpl hier="33" item="4"/>
          <tpl fld="2" item="42"/>
          <tpl hier="40" item="16"/>
          <tpl hier="51" item="4294967295"/>
        </tpls>
      </n>
      <n v="0.54306379192326937" in="0" bc="00B4F0FF" fc="00008000">
        <tpls c="5">
          <tpl fld="1" item="7"/>
          <tpl hier="33" item="4"/>
          <tpl fld="2" item="42"/>
          <tpl hier="40" item="16"/>
          <tpl hier="51" item="4294967295"/>
        </tpls>
      </n>
      <m in="0" fc="00404040">
        <tpls c="5">
          <tpl fld="9" item="5"/>
          <tpl hier="33" item="4"/>
          <tpl fld="2" item="42"/>
          <tpl hier="40" item="16"/>
          <tpl hier="51" item="4294967295"/>
        </tpls>
      </m>
      <n v="820928587.54999995" in="0" bc="00B4F0FF" fc="00008000">
        <tpls c="5">
          <tpl fld="1" item="6"/>
          <tpl hier="33" item="4"/>
          <tpl fld="2" item="42"/>
          <tpl hier="40" item="16"/>
          <tpl hier="51" item="4294967295"/>
        </tpls>
      </n>
      <n v="20206613656.155003" in="0" bc="00B4F0FF" fc="00008000">
        <tpls c="5">
          <tpl fld="1" item="42"/>
          <tpl hier="33" item="4"/>
          <tpl fld="2" item="41"/>
          <tpl hier="40" item="16"/>
          <tpl hier="51" item="4294967295"/>
        </tpls>
      </n>
      <m in="0" bc="00B4F0FF" fc="00404040">
        <tpls c="5">
          <tpl fld="1" item="42"/>
          <tpl hier="33" item="4"/>
          <tpl fld="2" item="43"/>
          <tpl hier="40" item="16"/>
          <tpl hier="51" item="4294967295"/>
        </tpls>
      </m>
      <n v="19425594434.459999" in="0" bc="00B4F0FF" fc="00008000">
        <tpls c="5">
          <tpl fld="1" item="42"/>
          <tpl hier="33" item="4"/>
          <tpl fld="2" item="31"/>
          <tpl hier="40" item="16"/>
          <tpl hier="51" item="4294967295"/>
        </tpls>
      </n>
      <n v="18344476275.189999" in="0" bc="00B4F0FF" fc="00008000">
        <tpls c="5">
          <tpl fld="1" item="42"/>
          <tpl hier="33" item="4"/>
          <tpl fld="2" item="39"/>
          <tpl hier="40" item="16"/>
          <tpl hier="51" item="4294967295"/>
        </tpls>
      </n>
      <n v="20229834825.215" in="0" bc="00B4F0FF" fc="00008000">
        <tpls c="5">
          <tpl fld="1" item="42"/>
          <tpl hier="33" item="4"/>
          <tpl fld="2" item="42"/>
          <tpl hier="40" item="16"/>
          <tpl hier="51" item="4294967295"/>
        </tpls>
      </n>
      <n v="19295330162.470001" in="0" bc="00B4F0FF" fc="00008000">
        <tpls c="5">
          <tpl fld="1" item="42"/>
          <tpl hier="33" item="4"/>
          <tpl fld="2" item="10"/>
          <tpl hier="40" item="16"/>
          <tpl hier="51" item="4294967295"/>
        </tpls>
      </n>
      <n v="18975973382.4869" in="0" bc="00B4F0FF" fc="00008000">
        <tpls c="5">
          <tpl fld="1" item="42"/>
          <tpl hier="33" item="4"/>
          <tpl fld="2" item="23"/>
          <tpl hier="40" item="16"/>
          <tpl hier="51" item="4294967295"/>
        </tpls>
      </n>
      <m in="0" bc="00B4F0FF" fc="00404040">
        <tpls c="5">
          <tpl fld="1" item="42"/>
          <tpl hier="33" item="4"/>
          <tpl fld="2" item="24"/>
          <tpl hier="40" item="16"/>
          <tpl hier="51" item="4294967295"/>
        </tpls>
      </m>
      <m in="0" bc="00B4F0FF" fc="00404040">
        <tpls c="5">
          <tpl fld="1" item="42"/>
          <tpl hier="33" item="4"/>
          <tpl fld="2" item="19"/>
          <tpl hier="40" item="16"/>
          <tpl hier="51" item="4294967295"/>
        </tpls>
      </m>
      <n v="20634059239.410004" in="0" bc="00B4F0FF" fc="00008000">
        <tpls c="5">
          <tpl fld="1" item="42"/>
          <tpl hier="33" item="4"/>
          <tpl fld="2" item="4"/>
          <tpl hier="40" item="16"/>
          <tpl hier="51" item="4294967295"/>
        </tpls>
      </n>
      <n v="20786832508.355" in="0" bc="00B4F0FF" fc="00008000">
        <tpls c="5">
          <tpl fld="1" item="42"/>
          <tpl hier="33" item="4"/>
          <tpl fld="2" item="34"/>
          <tpl hier="40" item="16"/>
          <tpl hier="51" item="4294967295"/>
        </tpls>
      </n>
      <n v="18777369432.196999" in="0" bc="00B4F0FF" fc="00008000">
        <tpls c="5">
          <tpl fld="1" item="42"/>
          <tpl hier="33" item="4"/>
          <tpl fld="2" item="14"/>
          <tpl hier="40" item="16"/>
          <tpl hier="51" item="4294967295"/>
        </tpls>
      </n>
      <n v="18930670969.790001" in="0" bc="00B4F0FF" fc="00008000">
        <tpls c="5">
          <tpl fld="1" item="42"/>
          <tpl hier="33" item="4"/>
          <tpl fld="2" item="21"/>
          <tpl hier="40" item="16"/>
          <tpl hier="51" item="4294967295"/>
        </tpls>
      </n>
      <n v="19972370603.945" in="0" bc="00B4F0FF" fc="00008000">
        <tpls c="5">
          <tpl fld="1" item="42"/>
          <tpl hier="33" item="4"/>
          <tpl fld="2" item="17"/>
          <tpl hier="40" item="16"/>
          <tpl hier="51" item="4294967295"/>
        </tpls>
      </n>
      <n v="18700808071.130001" in="0" bc="00B4F0FF" fc="00008000">
        <tpls c="5">
          <tpl fld="1" item="42"/>
          <tpl hier="33" item="4"/>
          <tpl fld="2" item="9"/>
          <tpl hier="40" item="16"/>
          <tpl hier="51" item="4294967295"/>
        </tpls>
      </n>
      <n v="18179840544.185001" in="0" bc="00B4F0FF" fc="00008000">
        <tpls c="5">
          <tpl fld="1" item="42"/>
          <tpl hier="33" item="4"/>
          <tpl fld="2" item="37"/>
          <tpl hier="40" item="16"/>
          <tpl hier="51" item="4294967295"/>
        </tpls>
      </n>
      <n v="21428189111.16" in="0" bc="00B4F0FF" fc="00008000">
        <tpls c="5">
          <tpl fld="1" item="42"/>
          <tpl hier="33" item="4"/>
          <tpl fld="2" item="6"/>
          <tpl hier="40" item="16"/>
          <tpl hier="51" item="4294967295"/>
        </tpls>
      </n>
      <n v="19475942486.685997" in="0" bc="00B4F0FF" fc="00008000">
        <tpls c="5">
          <tpl fld="1" item="42"/>
          <tpl hier="33" item="4"/>
          <tpl fld="2" item="5"/>
          <tpl hier="40" item="16"/>
          <tpl hier="51" item="4294967295"/>
        </tpls>
      </n>
      <n v="389699870" in="0" bc="00B4F0FF" fc="00008000">
        <tpls c="5">
          <tpl fld="1" item="0"/>
          <tpl hier="33" item="4"/>
          <tpl fld="2" item="39"/>
          <tpl hier="40" item="16"/>
          <tpl hier="51" item="4294967295"/>
        </tpls>
      </n>
      <n v="591837200" in="0" bc="00B4F0FF" fc="00008000">
        <tpls c="5">
          <tpl fld="1" item="0"/>
          <tpl hier="33" item="4"/>
          <tpl fld="2" item="26"/>
          <tpl hier="40" item="16"/>
          <tpl hier="51" item="4294967295"/>
        </tpls>
      </n>
      <n v="393688150.16782957" in="0" bc="00B4F0FF" fc="00008000">
        <tpls c="5">
          <tpl fld="1" item="0"/>
          <tpl hier="33" item="4"/>
          <tpl fld="2" item="32"/>
          <tpl hier="40" item="16"/>
          <tpl hier="51" item="4294967295"/>
        </tpls>
      </n>
      <n v="1063274792.9300001" in="0" bc="00B4F0FF" fc="00008000">
        <tpls c="5">
          <tpl fld="1" item="0"/>
          <tpl hier="33" item="4"/>
          <tpl fld="2" item="4"/>
          <tpl hier="40" item="16"/>
          <tpl hier="51" item="4294967295"/>
        </tpls>
      </n>
      <n v="688377158.91999996" in="0" bc="00B4F0FF" fc="00008000">
        <tpls c="5">
          <tpl fld="1" item="0"/>
          <tpl hier="33" item="4"/>
          <tpl fld="2" item="7"/>
          <tpl hier="40" item="16"/>
          <tpl hier="51" item="4294967295"/>
        </tpls>
      </n>
      <n v="533805000" in="0" bc="00B4F0FF" fc="00008000">
        <tpls c="5">
          <tpl fld="1" item="0"/>
          <tpl hier="33" item="4"/>
          <tpl fld="2" item="8"/>
          <tpl hier="40" item="16"/>
          <tpl hier="51" item="4294967295"/>
        </tpls>
      </n>
      <n v="983804600" in="0" bc="00B4F0FF" fc="00008000">
        <tpls c="5">
          <tpl fld="1" item="0"/>
          <tpl hier="33" item="4"/>
          <tpl fld="2" item="5"/>
          <tpl hier="40" item="16"/>
          <tpl hier="51" item="4294967295"/>
        </tpls>
      </n>
      <n v="155042813.6298418" in="0" bc="00B4F0FF" fc="00008000">
        <tpls c="5">
          <tpl fld="1" item="0"/>
          <tpl hier="33" item="4"/>
          <tpl fld="2" item="36"/>
          <tpl hier="40" item="16"/>
          <tpl hier="51" item="4294967295"/>
        </tpls>
      </n>
      <n v="772406000" in="0" bc="00B4F0FF" fc="00008000">
        <tpls c="5">
          <tpl fld="1" item="0"/>
          <tpl hier="33" item="4"/>
          <tpl fld="2" item="19"/>
          <tpl hier="40" item="16"/>
          <tpl hier="51" item="4294967295"/>
        </tpls>
      </n>
      <n v="380639500" in="0" bc="00B4F0FF" fc="00008000">
        <tpls c="5">
          <tpl fld="1" item="0"/>
          <tpl hier="33" item="4"/>
          <tpl fld="2" item="17"/>
          <tpl hier="40" item="16"/>
          <tpl hier="51" item="4294967295"/>
        </tpls>
      </n>
      <n v="989364300" in="0" bc="00B4F0FF" fc="00008000">
        <tpls c="5">
          <tpl fld="1" item="0"/>
          <tpl hier="33" item="4"/>
          <tpl fld="2" item="30"/>
          <tpl hier="40" item="16"/>
          <tpl hier="51" item="4294967295"/>
        </tpls>
      </n>
      <n v="808376848.84000003" in="0" bc="00B4F0FF" fc="00008000">
        <tpls c="5">
          <tpl fld="1" item="0"/>
          <tpl hier="33" item="4"/>
          <tpl fld="2" item="31"/>
          <tpl hier="40" item="16"/>
          <tpl hier="51" item="4294967295"/>
        </tpls>
      </n>
      <n v="320016900" in="0" bc="00B4F0FF" fc="00008000">
        <tpls c="5">
          <tpl fld="1" item="0"/>
          <tpl hier="33" item="4"/>
          <tpl fld="2" item="37"/>
          <tpl hier="40" item="16"/>
          <tpl hier="51" item="4294967295"/>
        </tpls>
      </n>
      <n v="214798552.78" in="0" bc="00B4F0FF" fc="00008000">
        <tpls c="5">
          <tpl fld="1" item="0"/>
          <tpl hier="33" item="4"/>
          <tpl fld="2" item="33"/>
          <tpl hier="40" item="16"/>
          <tpl hier="51" item="4294967295"/>
        </tpls>
      </n>
      <n v="611563258.91999996" in="0" bc="00B4F0FF" fc="00008000">
        <tpls c="5">
          <tpl fld="1" item="0"/>
          <tpl hier="33" item="4"/>
          <tpl fld="2" item="42"/>
          <tpl hier="40" item="16"/>
          <tpl hier="51" item="4294967295"/>
        </tpls>
      </n>
      <n v="214312100" in="0" bc="00B4F0FF" fc="00008000">
        <tpls c="5">
          <tpl fld="1" item="0"/>
          <tpl hier="33" item="4"/>
          <tpl fld="2" item="27"/>
          <tpl hier="40" item="16"/>
          <tpl hier="51" item="4294967295"/>
        </tpls>
      </n>
      <n v="688152200" in="0" bc="00B4F0FF" fc="00008000">
        <tpls c="5">
          <tpl fld="1" item="0"/>
          <tpl hier="33" item="4"/>
          <tpl fld="2" item="11"/>
          <tpl hier="40" item="16"/>
          <tpl hier="51" item="4294967295"/>
        </tpls>
      </n>
      <n v="371938366.18000001" in="0" bc="00B4F0FF" fc="00008000">
        <tpls c="5">
          <tpl fld="1" item="0"/>
          <tpl hier="33" item="4"/>
          <tpl fld="2" item="6"/>
          <tpl hier="40" item="16"/>
          <tpl hier="51" item="4294967295"/>
        </tpls>
      </n>
      <n v="453275500" in="0" bc="00B4F0FF" fc="00008000">
        <tpls c="5">
          <tpl fld="1" item="0"/>
          <tpl hier="33" item="4"/>
          <tpl fld="2" item="41"/>
          <tpl hier="40" item="16"/>
          <tpl hier="51" item="4294967295"/>
        </tpls>
      </n>
      <n v="287475490.29999995" in="0" bc="00B4F0FF" fc="00008000">
        <tpls c="5">
          <tpl fld="1" item="0"/>
          <tpl hier="33" item="4"/>
          <tpl fld="2" item="22"/>
          <tpl hier="40" item="16"/>
          <tpl hier="51" item="4294967295"/>
        </tpls>
      </n>
      <n v="80546902.730000004" in="0" bc="00B4F0FF" fc="00008000">
        <tpls c="5">
          <tpl fld="1" item="0"/>
          <tpl hier="33" item="4"/>
          <tpl fld="2" item="43"/>
          <tpl hier="40" item="16"/>
          <tpl hier="51" item="4294967295"/>
        </tpls>
      </n>
      <n v="161836000" in="0" bc="00B4F0FF" fc="00008000">
        <tpls c="5">
          <tpl fld="1" item="0"/>
          <tpl hier="33" item="4"/>
          <tpl fld="2" item="35"/>
          <tpl hier="40" item="16"/>
          <tpl hier="51" item="4294967295"/>
        </tpls>
      </n>
      <n v="196847452.85066071" in="0" bc="00B4F0FF" fc="00008000">
        <tpls c="5">
          <tpl fld="1" item="0"/>
          <tpl hier="33" item="4"/>
          <tpl fld="2" item="24"/>
          <tpl hier="40" item="16"/>
          <tpl hier="51" item="4294967295"/>
        </tpls>
      </n>
      <m in="0" bc="00B4F0FF" fc="00404040">
        <tpls c="5">
          <tpl fld="1" item="0"/>
          <tpl hier="33" item="4"/>
          <tpl fld="2" item="2"/>
          <tpl hier="40" item="16"/>
          <tpl hier="51" item="4294967295"/>
        </tpls>
      </m>
      <n v="430869684.50999999" in="0" bc="00B4F0FF" fc="00008000">
        <tpls c="5">
          <tpl fld="1" item="0"/>
          <tpl hier="33" item="4"/>
          <tpl fld="2" item="34"/>
          <tpl hier="40" item="16"/>
          <tpl hier="51" item="4294967295"/>
        </tpls>
      </n>
      <n v="452193700" in="0" bc="00B4F0FF" fc="00008000">
        <tpls c="5">
          <tpl fld="1" item="0"/>
          <tpl hier="33" item="4"/>
          <tpl fld="2" item="10"/>
          <tpl hier="40" item="16"/>
          <tpl hier="51" item="4294967295"/>
        </tpls>
      </n>
      <n v="126123100" in="0" bc="00B4F0FF" fc="00008000">
        <tpls c="5">
          <tpl fld="1" item="0"/>
          <tpl hier="33" item="4"/>
          <tpl fld="2" item="15"/>
          <tpl hier="40" item="16"/>
          <tpl hier="51" item="4294967295"/>
        </tpls>
      </n>
      <n v="416900500" in="0" bc="00B4F0FF" fc="00008000">
        <tpls c="5">
          <tpl fld="1" item="0"/>
          <tpl hier="33" item="4"/>
          <tpl fld="2" item="25"/>
          <tpl hier="40" item="16"/>
          <tpl hier="51" item="4294967295"/>
        </tpls>
      </n>
      <n v="223453107.1390605" in="0" bc="00B4F0FF" fc="00008000">
        <tpls c="5">
          <tpl fld="1" item="0"/>
          <tpl hier="33" item="4"/>
          <tpl fld="2" item="12"/>
          <tpl hier="40" item="16"/>
          <tpl hier="51" item="4294967295"/>
        </tpls>
      </n>
      <n v="609384900" in="0" bc="00B4F0FF" fc="00008000">
        <tpls c="5">
          <tpl fld="1" item="0"/>
          <tpl hier="33" item="4"/>
          <tpl fld="2" item="28"/>
          <tpl hier="40" item="16"/>
          <tpl hier="51" item="4294967295"/>
        </tpls>
      </n>
      <n v="168485600" in="0" bc="00B4F0FF" fc="00008000">
        <tpls c="5">
          <tpl fld="1" item="0"/>
          <tpl hier="33" item="4"/>
          <tpl fld="2" item="9"/>
          <tpl hier="40" item="16"/>
          <tpl hier="51" item="4294967295"/>
        </tpls>
      </n>
      <n v="807495600" in="0" bc="00B4F0FF" fc="00008000">
        <tpls c="5">
          <tpl fld="1" item="0"/>
          <tpl hier="33" item="4"/>
          <tpl fld="2" item="38"/>
          <tpl hier="40" item="16"/>
          <tpl hier="51" item="4294967295"/>
        </tpls>
      </n>
      <n v="1119482700" in="0" bc="00B4F0FF" fc="00008000">
        <tpls c="5">
          <tpl fld="1" item="0"/>
          <tpl hier="33" item="4"/>
          <tpl fld="2" item="20"/>
          <tpl hier="40" item="16"/>
          <tpl hier="51" item="4294967295"/>
        </tpls>
      </n>
      <n v="641888898.7299999" in="0" bc="00B4F0FF" fc="00008000">
        <tpls c="5">
          <tpl fld="1" item="0"/>
          <tpl hier="33" item="4"/>
          <tpl fld="2" item="1"/>
          <tpl hier="40" item="16"/>
          <tpl hier="51" item="4294967295"/>
        </tpls>
      </n>
      <n v="294148100" in="0" bc="00B4F0FF" fc="00008000">
        <tpls c="5">
          <tpl fld="1" item="0"/>
          <tpl hier="33" item="4"/>
          <tpl fld="2" item="14"/>
          <tpl hier="40" item="16"/>
          <tpl hier="51" item="4294967295"/>
        </tpls>
      </n>
      <n v="486068900" in="0" bc="00B4F0FF" fc="00008000">
        <tpls c="5">
          <tpl fld="1" item="0"/>
          <tpl hier="33" item="4"/>
          <tpl fld="2" item="16"/>
          <tpl hier="40" item="16"/>
          <tpl hier="51" item="4294967295"/>
        </tpls>
      </n>
      <n v="856246656.83000004" in="0" bc="00B4F0FF" fc="00008000">
        <tpls c="5">
          <tpl fld="1" item="0"/>
          <tpl hier="33" item="4"/>
          <tpl fld="2" item="18"/>
          <tpl hier="40" item="16"/>
          <tpl hier="51" item="4294967295"/>
        </tpls>
      </n>
      <n v="779451200" in="0" bc="00B4F0FF" fc="00008000">
        <tpls c="5">
          <tpl fld="1" item="0"/>
          <tpl hier="33" item="4"/>
          <tpl fld="2" item="23"/>
          <tpl hier="40" item="16"/>
          <tpl hier="51" item="4294967295"/>
        </tpls>
      </n>
      <n v="563181264.26999998" in="0" bc="00B4F0FF" fc="00008000">
        <tpls c="5">
          <tpl fld="1" item="0"/>
          <tpl hier="33" item="4"/>
          <tpl fld="2" item="0"/>
          <tpl hier="40" item="16"/>
          <tpl hier="51" item="4294967295"/>
        </tpls>
      </n>
      <n v="417938500" in="0" bc="00B4F0FF" fc="00008000">
        <tpls c="5">
          <tpl fld="1" item="0"/>
          <tpl hier="33" item="4"/>
          <tpl fld="2" item="21"/>
          <tpl hier="40" item="16"/>
          <tpl hier="51" item="4294967295"/>
        </tpls>
      </n>
      <n v="99921048699.26001" in="0" bc="00B4F0FF" fc="00008000">
        <tpls c="5">
          <tpl fld="1" item="16"/>
          <tpl hier="33" item="4"/>
          <tpl fld="2" item="43"/>
          <tpl hier="40" item="16"/>
          <tpl hier="51" item="4294967295"/>
        </tpls>
      </n>
      <n v="461746922.72000003" in="0" bc="00B4F0FF" fc="00008000">
        <tpls c="5">
          <tpl fld="1" item="23"/>
          <tpl hier="33" item="4"/>
          <tpl fld="2" item="43"/>
          <tpl hier="40" item="16"/>
          <tpl hier="51" item="4294967295"/>
        </tpls>
      </n>
      <n v="173270346.12" in="0" bc="00B4F0FF" fc="00008000">
        <tpls c="5">
          <tpl fld="1" item="6"/>
          <tpl hier="33" item="4"/>
          <tpl fld="2" item="43"/>
          <tpl hier="40" item="16"/>
          <tpl hier="51" item="4294967295"/>
        </tpls>
      </n>
      <n v="62025520.730000004" in="0" bc="00B4F0FF" fc="00008000">
        <tpls c="5">
          <tpl fld="1" item="31"/>
          <tpl hier="33" item="4"/>
          <tpl fld="2" item="43"/>
          <tpl hier="40" item="16"/>
          <tpl hier="51" item="4294967295"/>
        </tpls>
      </n>
      <n v="58092655.879999995" in="0" bc="00B4F0FF" fc="00008000">
        <tpls c="5">
          <tpl fld="1" item="25"/>
          <tpl hier="33" item="4"/>
          <tpl fld="2" item="43"/>
          <tpl hier="40" item="16"/>
          <tpl hier="51" item="4294967295"/>
        </tpls>
      </n>
      <n v="968928747.1400001" bc="00B4F0FF" fc="00008000">
        <tpls c="5">
          <tpl fld="1" item="38"/>
          <tpl hier="33" item="4"/>
          <tpl fld="2" item="43"/>
          <tpl hier="40" item="16"/>
          <tpl hier="51" item="4294967295"/>
        </tpls>
      </n>
      <n v="696169941.63" in="0" bc="00B4F0FF" fc="00008000">
        <tpls c="5">
          <tpl fld="1" item="13"/>
          <tpl hier="33" item="4"/>
          <tpl fld="2" item="43"/>
          <tpl hier="40" item="16"/>
          <tpl hier="51" item="4294967295"/>
        </tpls>
      </n>
      <n v="75212638.740000039" in="0" bc="00B4F0FF" fc="00008000">
        <tpls c="5">
          <tpl fld="1" item="30"/>
          <tpl hier="33" item="4"/>
          <tpl fld="2" item="43"/>
          <tpl hier="40" item="16"/>
          <tpl hier="51" item="4294967295"/>
        </tpls>
      </n>
      <m in="0" fc="00404040">
        <tpls c="5">
          <tpl fld="20" item="10"/>
          <tpl hier="33" item="4"/>
          <tpl fld="2" item="43"/>
          <tpl hier="40" item="16"/>
          <tpl hier="51" item="4294967295"/>
        </tpls>
      </m>
      <n v="7.2732119309440344E-3" in="1" bc="00B4F0FF" fc="00008000">
        <tpls c="5">
          <tpl fld="1" item="24"/>
          <tpl hier="33" item="4"/>
          <tpl fld="2" item="43"/>
          <tpl hier="40" item="16"/>
          <tpl hier="51" item="4294967295"/>
        </tpls>
      </n>
      <n v="67051421.93" in="0" bc="00B4F0FF" fc="00008000">
        <tpls c="5">
          <tpl fld="1" item="1"/>
          <tpl hier="33" item="4"/>
          <tpl fld="2" item="43"/>
          <tpl hier="40" item="16"/>
          <tpl hier="51" item="4294967295"/>
        </tpls>
      </n>
      <m in="0" bc="00B4F0FF" fc="00404040">
        <tpls c="5">
          <tpl fld="1" item="43"/>
          <tpl hier="33" item="4"/>
          <tpl fld="2" item="43"/>
          <tpl hier="40" item="16"/>
          <tpl hier="51" item="4294967295"/>
        </tpls>
      </m>
      <n v="84784773.230000004" in="0" bc="00B4F0FF" fc="00008000">
        <tpls c="5">
          <tpl fld="1" item="49"/>
          <tpl hier="33" item="4"/>
          <tpl fld="2" item="43"/>
          <tpl hier="40" item="16"/>
          <tpl hier="51" item="4294967295"/>
        </tpls>
      </n>
      <n v="-2732142.77" in="0" bc="00B4F0FF" fc="00000080">
        <tpls c="5">
          <tpl fld="1" item="19"/>
          <tpl hier="33" item="4"/>
          <tpl fld="2" item="43"/>
          <tpl hier="40" item="16"/>
          <tpl hier="51" item="4294967295"/>
        </tpls>
      </n>
      <n v="298375039.42000002" in="0" bc="00B4F0FF" fc="00008000">
        <tpls c="5">
          <tpl fld="1" item="2"/>
          <tpl hier="33" item="4"/>
          <tpl fld="2" item="43"/>
          <tpl hier="40" item="16"/>
          <tpl hier="51" item="4294967295"/>
        </tpls>
      </n>
      <m in="0" bc="00B4F0FF" fc="00404040">
        <tpls c="5">
          <tpl fld="1" item="17"/>
          <tpl hier="33" item="4"/>
          <tpl fld="2" item="43"/>
          <tpl hier="40" item="16"/>
          <tpl hier="51" item="4294967295"/>
        </tpls>
      </m>
      <n v="192622585732.64999" in="0" bc="00B4F0FF" fc="00008000">
        <tpls c="5">
          <tpl fld="1" item="3"/>
          <tpl hier="33" item="4"/>
          <tpl fld="2" item="43"/>
          <tpl hier="40" item="16"/>
          <tpl hier="51" item="4294967295"/>
        </tpls>
      </n>
      <n v="132466443.31999999" in="0" bc="00B4F0FF" fc="00008000">
        <tpls c="5">
          <tpl fld="1" item="11"/>
          <tpl hier="33" item="4"/>
          <tpl fld="2" item="43"/>
          <tpl hier="40" item="16"/>
          <tpl hier="51" item="4294967295"/>
        </tpls>
      </n>
      <n v="72240048794.029999" in="0" bc="00B4F0FF" fc="00008000">
        <tpls c="5">
          <tpl fld="1" item="5"/>
          <tpl hier="33" item="4"/>
          <tpl fld="2" item="43"/>
          <tpl hier="40" item="16"/>
          <tpl hier="51" item="4294967295"/>
        </tpls>
      </n>
      <m in="0" bc="00B4F0FF" fc="00404040">
        <tpls c="5">
          <tpl fld="1" item="29"/>
          <tpl hier="33" item="4"/>
          <tpl fld="2" item="43"/>
          <tpl hier="40" item="16"/>
          <tpl hier="51" item="4294967295"/>
        </tpls>
      </m>
      <n v="5.9813540361942141E-2" in="1" bc="00B4F0FF" fc="00008000">
        <tpls c="5">
          <tpl fld="1" item="21"/>
          <tpl hier="33" item="4"/>
          <tpl fld="2" item="43"/>
          <tpl hier="40" item="16"/>
          <tpl hier="51" item="4294967295"/>
        </tpls>
      </n>
      <n v="76352106.719999999" in="0" bc="00B4F0FF" fc="00008000">
        <tpls c="5">
          <tpl fld="1" item="32"/>
          <tpl hier="33" item="4"/>
          <tpl fld="2" item="43"/>
          <tpl hier="40" item="16"/>
          <tpl hier="51" item="4294967295"/>
        </tpls>
      </n>
      <m in="0" bc="00B4F0FF" fc="00404040">
        <tpls c="5">
          <tpl fld="1" item="45"/>
          <tpl hier="33" item="4"/>
          <tpl fld="2" item="43"/>
          <tpl hier="40" item="16"/>
          <tpl hier="51" item="4294967295"/>
        </tpls>
      </m>
      <m in="2" bc="00B4F0FF" fc="00404040">
        <tpls c="5">
          <tpl fld="1" item="9"/>
          <tpl hier="33" item="4"/>
          <tpl fld="2" item="43"/>
          <tpl hier="40" item="16"/>
          <tpl hier="51" item="4294967295"/>
        </tpls>
      </m>
      <m in="0" bc="00B4F0FF" fc="00404040">
        <tpls c="5">
          <tpl fld="1" item="34"/>
          <tpl hier="33" item="4"/>
          <tpl fld="2" item="43"/>
          <tpl hier="40" item="16"/>
          <tpl hier="51" item="4294967295"/>
        </tpls>
      </m>
      <n v="0.53321425555283886" in="0" bc="00B4F0FF" fc="00008000">
        <tpls c="5">
          <tpl fld="1" item="7"/>
          <tpl hier="33" item="4"/>
          <tpl fld="2" item="43"/>
          <tpl hier="40" item="16"/>
          <tpl hier="51" item="4294967295"/>
        </tpls>
      </n>
      <m in="0" bc="00B4F0FF" fc="00404040">
        <tpls c="5">
          <tpl fld="1" item="40"/>
          <tpl hier="33" item="4"/>
          <tpl fld="2" item="43"/>
          <tpl hier="40" item="16"/>
          <tpl hier="51" item="4294967295"/>
        </tpls>
      </m>
      <m in="2" bc="00B4F0FF" fc="00404040">
        <tpls c="5">
          <tpl fld="1" item="8"/>
          <tpl hier="33" item="4"/>
          <tpl fld="2" item="43"/>
          <tpl hier="40" item="16"/>
          <tpl hier="51" item="4294967295"/>
        </tpls>
      </m>
      <n v="231323617.49000001" in="0" bc="00B4F0FF" fc="00008000">
        <tpls c="5">
          <tpl fld="1" item="10"/>
          <tpl hier="33" item="4"/>
          <tpl fld="2" item="43"/>
          <tpl hier="40" item="16"/>
          <tpl hier="51" item="4294967295"/>
        </tpls>
      </n>
      <m in="0" bc="00B4F0FF" fc="00404040">
        <tpls c="5">
          <tpl fld="1" item="44"/>
          <tpl hier="33" item="4"/>
          <tpl fld="2" item="43"/>
          <tpl hier="40" item="16"/>
          <tpl hier="51" item="4294967295"/>
        </tpls>
      </m>
      <n v="1066133117.73" in="0" bc="00B4F0FF" fc="00008000">
        <tpls c="5">
          <tpl fld="1" item="12"/>
          <tpl hier="33" item="4"/>
          <tpl fld="2" item="43"/>
          <tpl hier="40" item="16"/>
          <tpl hier="51" item="4294967295"/>
        </tpls>
      </n>
      <m in="0" bc="00B4F0FF" fc="00404040">
        <tpls c="5">
          <tpl fld="1" item="20"/>
          <tpl hier="33" item="4"/>
          <tpl fld="2" item="43"/>
          <tpl hier="40" item="16"/>
          <tpl hier="51" item="4294967295"/>
        </tpls>
      </m>
      <m in="0" bc="00B4F0FF" fc="00404040">
        <tpls c="5">
          <tpl fld="1" item="41"/>
          <tpl hier="33" item="4"/>
          <tpl fld="2" item="43"/>
          <tpl hier="40" item="16"/>
          <tpl hier="51" item="4294967295"/>
        </tpls>
      </m>
      <n v="0.56945828591524317" bc="00B4F0FF" fc="00008000">
        <tpls c="5">
          <tpl fld="1" item="48"/>
          <tpl hier="33" item="4"/>
          <tpl fld="2" item="43"/>
          <tpl hier="40" item="16"/>
          <tpl hier="51" item="4294967295"/>
        </tpls>
      </n>
      <n v="107036764.55000001" in="0" bc="00B4F0FF" fc="00008000">
        <tpls c="5">
          <tpl fld="1" item="46"/>
          <tpl hier="33" item="4"/>
          <tpl fld="2" item="43"/>
          <tpl hier="40" item="16"/>
          <tpl hier="51" item="4294967295"/>
        </tpls>
      </n>
      <m in="0" fc="00404040">
        <tpls c="5">
          <tpl fld="20" item="11"/>
          <tpl hier="33" item="4"/>
          <tpl fld="2" item="43"/>
          <tpl hier="40" item="16"/>
          <tpl hier="51" item="4294967295"/>
        </tpls>
      </m>
      <m in="0" bc="00B4F0FF" fc="00404040">
        <tpls c="5">
          <tpl fld="1" item="51"/>
          <tpl hier="33" item="4"/>
          <tpl fld="2" item="43"/>
          <tpl hier="40" item="16"/>
          <tpl hier="51" item="4294967295"/>
        </tpls>
      </m>
      <n v="301381548.34000003" in="0" bc="00B4F0FF" fc="00008000">
        <tpls c="5">
          <tpl fld="1" item="18"/>
          <tpl hier="33" item="4"/>
          <tpl fld="2" item="43"/>
          <tpl hier="40" item="16"/>
          <tpl hier="51" item="4294967295"/>
        </tpls>
      </n>
      <m in="0" bc="00B4F0FF" fc="00404040">
        <tpls c="5">
          <tpl fld="1" item="33"/>
          <tpl hier="33" item="4"/>
          <tpl fld="2" item="43"/>
          <tpl hier="40" item="16"/>
          <tpl hier="51" item="4294967295"/>
        </tpls>
      </m>
      <n v="589133177.07999992" in="0" bc="00B4F0FF" fc="00008000">
        <tpls c="5">
          <tpl fld="1" item="54"/>
          <tpl hier="33" item="4"/>
          <tpl fld="2" item="43"/>
          <tpl hier="40" item="16"/>
          <tpl hier="51" item="4294967295"/>
        </tpls>
      </n>
      <n v="49307000" in="0" bc="00B4F0FF" fc="00008000">
        <tpls c="4">
          <tpl fld="1" item="6"/>
          <tpl hier="33" item="5"/>
          <tpl fld="22" item="5"/>
          <tpl fld="7" item="0"/>
        </tpls>
      </n>
      <n v="877472937.68000007" in="0" bc="00B4F0FF" fc="00008000">
        <tpls c="4">
          <tpl fld="1" item="6"/>
          <tpl hier="33" item="12"/>
          <tpl fld="22" item="5"/>
          <tpl fld="7" item="0"/>
        </tpls>
      </n>
      <n v="244642337.68000001" in="0" bc="00B4F0FF" fc="00008000">
        <tpls c="4">
          <tpl fld="1" item="6"/>
          <tpl hier="33" item="13"/>
          <tpl fld="22" item="5"/>
          <tpl fld="7" item="0"/>
        </tpls>
      </n>
      <n v="2630232000" in="0" bc="00B4F0FF" fc="00008000">
        <tpls c="5">
          <tpl fld="1" item="14"/>
          <tpl hier="33" item="4"/>
          <tpl fld="2" item="10"/>
          <tpl hier="40" item="16"/>
          <tpl hier="51" item="4294967295"/>
        </tpls>
      </n>
      <n v="142267100" in="0" bc="00B4F0FF" fc="00008000">
        <tpls c="5">
          <tpl fld="1" item="1"/>
          <tpl hier="33" item="4"/>
          <tpl fld="2" item="40"/>
          <tpl hier="40" item="16"/>
          <tpl hier="51" item="4294967295"/>
        </tpls>
      </n>
      <n v="1072048790" in="0" bc="00B4F0FF" fc="00008000">
        <tpls c="4">
          <tpl fld="1" item="6"/>
          <tpl hier="33" item="10"/>
          <tpl fld="22" item="5"/>
          <tpl fld="7" item="0"/>
        </tpls>
      </n>
      <n v="2771000" in="0" bc="00B4F0FF" fc="00008000">
        <tpls c="4">
          <tpl fld="1" item="6"/>
          <tpl fld="6" item="12"/>
          <tpl fld="22" item="5"/>
          <tpl fld="7" item="0"/>
        </tpls>
      </n>
      <n v="855019000" in="0" bc="00B4F0FF" fc="00008000">
        <tpls c="5">
          <tpl fld="1" item="18"/>
          <tpl hier="33" item="4"/>
          <tpl fld="2" item="29"/>
          <tpl hier="40" item="16"/>
          <tpl hier="51" item="4294967295"/>
        </tpls>
      </n>
      <m in="0" bc="00B4F0FF" fc="00404040">
        <tpls c="4">
          <tpl fld="1" item="6"/>
          <tpl fld="6" item="0"/>
          <tpl fld="22" item="6"/>
          <tpl fld="7" item="0"/>
        </tpls>
      </m>
      <n v="8276900" in="0" bc="00B4F0FF" fc="00008000">
        <tpls c="4">
          <tpl fld="1" item="6"/>
          <tpl hier="26" item="3"/>
          <tpl fld="22" item="6"/>
          <tpl fld="7" item="0"/>
        </tpls>
      </n>
      <m in="0" bc="00B4F0FF" fc="00404040">
        <tpls c="4">
          <tpl fld="1" item="6"/>
          <tpl fld="6" item="8"/>
          <tpl fld="22" item="6"/>
          <tpl fld="7" item="0"/>
        </tpls>
      </m>
      <n v="32505105" in="0" bc="00B4F0FF" fc="00008000">
        <tpls c="4">
          <tpl fld="1" item="6"/>
          <tpl fld="6" item="11"/>
          <tpl fld="22" item="6"/>
          <tpl fld="7" item="0"/>
        </tpls>
      </n>
      <n v="1882300" in="0" bc="00B4F0FF" fc="00008000">
        <tpls c="4">
          <tpl fld="1" item="6"/>
          <tpl fld="6" item="5"/>
          <tpl fld="22" item="6"/>
          <tpl fld="7" item="0"/>
        </tpls>
      </n>
      <m in="0" bc="00B4F0FF" fc="00404040">
        <tpls c="4">
          <tpl fld="1" item="6"/>
          <tpl fld="6" item="2"/>
          <tpl fld="22" item="6"/>
          <tpl fld="7" item="0"/>
        </tpls>
      </m>
      <m in="0" bc="00B4F0FF" fc="00404040">
        <tpls c="4">
          <tpl fld="1" item="6"/>
          <tpl fld="5" item="4"/>
          <tpl fld="22" item="6"/>
          <tpl fld="7" item="0"/>
        </tpls>
      </m>
      <n v="119898826.03999999" in="0" bc="00B4F0FF" fc="00008000">
        <tpls c="4">
          <tpl fld="1" item="6"/>
          <tpl fld="5" item="0"/>
          <tpl fld="22" item="6"/>
          <tpl fld="7" item="0"/>
        </tpls>
      </n>
      <n v="59649000" in="0" bc="00B4F0FF" fc="00008000">
        <tpls c="4">
          <tpl fld="1" item="6"/>
          <tpl fld="8" item="2"/>
          <tpl fld="22" item="6"/>
          <tpl fld="7" item="0"/>
        </tpls>
      </n>
      <m in="0" bc="00B4F0FF" fc="00404040">
        <tpls c="4">
          <tpl fld="1" item="6"/>
          <tpl fld="6" item="7"/>
          <tpl fld="22" item="6"/>
          <tpl fld="7" item="0"/>
        </tpls>
      </m>
      <n v="5647000" in="0" bc="00B4F0FF" fc="00008000">
        <tpls c="4">
          <tpl fld="1" item="6"/>
          <tpl fld="6" item="15"/>
          <tpl fld="22" item="6"/>
          <tpl fld="7" item="0"/>
        </tpls>
      </n>
      <n v="971369563.39999998" in="0" bc="00B4F0FF" fc="00008000">
        <tpls c="4">
          <tpl fld="1" item="6"/>
          <tpl fld="5" item="1"/>
          <tpl fld="22" item="6"/>
          <tpl fld="7" item="0"/>
        </tpls>
      </n>
      <n v="164186000" in="0" bc="00B4F0FF" fc="00008000">
        <tpls c="4">
          <tpl fld="1" item="6"/>
          <tpl fld="6" item="13"/>
          <tpl fld="22" item="6"/>
          <tpl fld="7" item="0"/>
        </tpls>
      </n>
      <n v="314845290" in="0" bc="00B4F0FF" fc="00008000">
        <tpls c="4">
          <tpl fld="1" item="6"/>
          <tpl fld="6" item="20"/>
          <tpl fld="22" item="6"/>
          <tpl fld="7" item="0"/>
        </tpls>
      </n>
      <n v="5647000" in="0" bc="00B4F0FF" fc="00008000">
        <tpls c="4">
          <tpl fld="1" item="6"/>
          <tpl hier="33" item="1"/>
          <tpl fld="22" item="6"/>
          <tpl fld="7" item="0"/>
        </tpls>
      </n>
      <n v="223835000" in="0" bc="00B4F0FF" fc="00008000">
        <tpls c="4">
          <tpl fld="1" item="6"/>
          <tpl hier="33" item="2"/>
          <tpl fld="22" item="6"/>
          <tpl fld="7" item="0"/>
        </tpls>
      </n>
      <m in="0" bc="00B4F0FF" fc="00404040">
        <tpls c="4">
          <tpl fld="1" item="6"/>
          <tpl fld="6" item="14"/>
          <tpl fld="22" item="6"/>
          <tpl fld="7" item="0"/>
        </tpls>
      </m>
      <n v="10546000" in="0" bc="00B4F0FF" fc="00008000">
        <tpls c="4">
          <tpl fld="1" item="6"/>
          <tpl fld="6" item="3"/>
          <tpl fld="22" item="6"/>
          <tpl fld="7" item="0"/>
        </tpls>
      </n>
      <n v="3714000" in="0" bc="00B4F0FF" fc="00008000">
        <tpls c="4">
          <tpl fld="1" item="6"/>
          <tpl fld="5" item="2"/>
          <tpl fld="22" item="6"/>
          <tpl fld="7" item="0"/>
        </tpls>
      </n>
      <n v="2254000" in="0" bc="00B4F0FF" fc="00008000">
        <tpls c="4">
          <tpl fld="1" item="6"/>
          <tpl fld="6" item="12"/>
          <tpl fld="22" item="6"/>
          <tpl fld="7" item="0"/>
        </tpls>
      </n>
      <m in="0" bc="00B4F0FF" fc="00404040">
        <tpls c="4">
          <tpl fld="1" item="6"/>
          <tpl fld="6" item="18"/>
          <tpl fld="22" item="6"/>
          <tpl fld="7" item="0"/>
        </tpls>
      </m>
      <n v="1091268389.4400001" in="0" bc="00B4F0FF" fc="00008000">
        <tpls c="4">
          <tpl fld="1" item="6"/>
          <tpl fld="4" item="181"/>
          <tpl fld="22" item="6"/>
          <tpl fld="7" item="0"/>
        </tpls>
      </n>
      <m in="0" bc="00B4F0FF" fc="00404040">
        <tpls c="4">
          <tpl fld="1" item="6"/>
          <tpl fld="5" item="5"/>
          <tpl fld="22" item="6"/>
          <tpl fld="7" item="0"/>
        </tpls>
      </m>
      <n v="19903000" in="0" bc="00B4F0FF" fc="00008000">
        <tpls c="4">
          <tpl fld="1" item="6"/>
          <tpl fld="8" item="6"/>
          <tpl fld="22" item="6"/>
          <tpl fld="7" item="0"/>
        </tpls>
      </n>
      <n v="984773563.39999998" in="0" bc="00B4F0FF" fc="00008000">
        <tpls c="4">
          <tpl fld="1" item="6"/>
          <tpl hier="33" item="9"/>
          <tpl fld="22" item="6"/>
          <tpl fld="7" item="0"/>
        </tpls>
      </n>
      <m in="0" bc="00B4F0FF" fc="00404040">
        <tpls c="4">
          <tpl fld="1" item="6"/>
          <tpl fld="6" item="10"/>
          <tpl fld="22" item="6"/>
          <tpl fld="7" item="0"/>
        </tpls>
      </m>
      <n v="582000" in="0" bc="00B4F0FF" fc="00008000">
        <tpls c="4">
          <tpl fld="1" item="6"/>
          <tpl fld="6" item="4"/>
          <tpl fld="22" item="6"/>
          <tpl fld="7" item="0"/>
        </tpls>
      </n>
      <n v="312356000" in="0" bc="00B4F0FF" fc="00008000">
        <tpls c="4">
          <tpl fld="1" item="6"/>
          <tpl fld="6" item="16"/>
          <tpl fld="22" item="6"/>
          <tpl fld="7" item="0"/>
        </tpls>
      </n>
      <n v="49493000" in="0" bc="00B4F0FF" fc="00008000">
        <tpls c="4">
          <tpl fld="1" item="6"/>
          <tpl fld="6" item="21"/>
          <tpl fld="22" item="6"/>
          <tpl fld="7" item="0"/>
        </tpls>
      </n>
      <n v="24909000" in="0" bc="00B4F0FF" fc="00008000">
        <tpls c="4">
          <tpl fld="1" item="6"/>
          <tpl fld="6" item="6"/>
          <tpl fld="22" item="6"/>
          <tpl fld="7" item="0"/>
        </tpls>
      </n>
      <m in="0" bc="00B4F0FF" fc="00404040">
        <tpls c="4">
          <tpl fld="1" item="6"/>
          <tpl fld="6" item="19"/>
          <tpl fld="22" item="6"/>
          <tpl fld="7" item="0"/>
        </tpls>
      </m>
      <n v="1247713876.5599999" in="0" bc="00B4F0FF" fc="00008000">
        <tpls c="4">
          <tpl fld="1" item="6"/>
          <tpl fld="3" item="2"/>
          <tpl fld="22" item="6"/>
          <tpl fld="7" item="0"/>
        </tpls>
      </n>
      <n v="13404000" in="0" bc="00B4F0FF" fc="00008000">
        <tpls c="4">
          <tpl fld="1" item="6"/>
          <tpl fld="4" item="180"/>
          <tpl fld="22" item="6"/>
          <tpl fld="7" item="0"/>
        </tpls>
      </n>
      <n v="143041487.12" in="0" bc="00B4F0FF" fc="00008000">
        <tpls c="4">
          <tpl fld="1" item="6"/>
          <tpl fld="4" item="182"/>
          <tpl fld="22" item="6"/>
          <tpl fld="7" item="0"/>
        </tpls>
      </n>
      <n v="9690000" in="0" bc="00B4F0FF" fc="00008000">
        <tpls c="4">
          <tpl fld="1" item="6"/>
          <tpl fld="5" item="3"/>
          <tpl fld="22" item="6"/>
          <tpl fld="7" item="0"/>
        </tpls>
      </n>
      <n v="36272000" in="0" bc="00B4F0FF" fc="00008000">
        <tpls c="4">
          <tpl fld="1" item="6"/>
          <tpl fld="6" item="22"/>
          <tpl fld="22" item="6"/>
          <tpl fld="7" item="0"/>
        </tpls>
      </n>
      <m in="0" bc="00B4F0FF" fc="00404040">
        <tpls c="4">
          <tpl fld="1" item="6"/>
          <tpl fld="6" item="17"/>
          <tpl fld="22" item="6"/>
          <tpl fld="7" item="0"/>
        </tpls>
      </m>
      <m in="0" bc="00B4F0FF" fc="00404040">
        <tpls c="4">
          <tpl fld="1" item="6"/>
          <tpl fld="6" item="1"/>
          <tpl fld="22" item="6"/>
          <tpl fld="7" item="0"/>
        </tpls>
      </m>
      <n v="791387290" in="0" bc="00B4F0FF" fc="00008000">
        <tpls c="4">
          <tpl fld="1" item="6"/>
          <tpl hier="33" item="10"/>
          <tpl fld="22" item="6"/>
          <tpl fld="7" item="0"/>
        </tpls>
      </n>
      <n v="15891868.4" in="0" bc="00B4F0FF" fc="00008000">
        <tpls c="4">
          <tpl fld="1" item="6"/>
          <tpl fld="6" item="9"/>
          <tpl fld="22" item="6"/>
          <tpl fld="7" item="0"/>
        </tpls>
      </n>
      <m in="0" bc="00B4F0FF" fc="00404040">
        <tpls c="4">
          <tpl fld="1" item="6"/>
          <tpl hier="33" item="7"/>
          <tpl fld="22" item="6"/>
          <tpl fld="7" item="0"/>
        </tpls>
      </m>
      <n v="36272000" in="0" bc="00B4F0FF" fc="00008000">
        <tpls c="4">
          <tpl fld="1" item="6"/>
          <tpl hier="33" item="5"/>
          <tpl fld="22" item="6"/>
          <tpl fld="7" item="0"/>
        </tpls>
      </n>
      <n v="654270273.39999998" in="0" bc="00B4F0FF" fc="00008000">
        <tpls c="4">
          <tpl fld="1" item="6"/>
          <tpl hier="33" item="12"/>
          <tpl fld="22" item="6"/>
          <tpl fld="7" item="0"/>
        </tpls>
      </n>
      <n v="179982273.40000001" in="0" bc="00B4F0FF" fc="00008000">
        <tpls c="4">
          <tpl fld="1" item="6"/>
          <tpl hier="33" item="13"/>
          <tpl fld="22" item="6"/>
          <tpl fld="7" item="0"/>
        </tpls>
      </n>
      <m in="0" bc="00B4F0FF" fc="00404040">
        <tpls c="4">
          <tpl fld="1" item="6"/>
          <tpl fld="6" item="0"/>
          <tpl fld="22" item="4"/>
          <tpl fld="7" item="0"/>
        </tpls>
      </m>
      <n v="25195000" in="0" bc="00B4F0FF" fc="00008000">
        <tpls c="4">
          <tpl fld="1" item="6"/>
          <tpl fld="6" item="22"/>
          <tpl fld="22" item="4"/>
          <tpl fld="7" item="0"/>
        </tpls>
      </n>
      <n v="5703750" in="0" bc="00B4F0FF" fc="00008000">
        <tpls c="4">
          <tpl fld="1" item="6"/>
          <tpl hier="26" item="3"/>
          <tpl fld="22" item="4"/>
          <tpl fld="7" item="0"/>
        </tpls>
      </n>
      <n v="2903000" in="0" bc="00B4F0FF" fc="00008000">
        <tpls c="4">
          <tpl fld="1" item="6"/>
          <tpl fld="6" item="15"/>
          <tpl fld="22" item="4"/>
          <tpl fld="7" item="0"/>
        </tpls>
      </n>
      <m in="0" bc="00B4F0FF" fc="00404040">
        <tpls c="4">
          <tpl fld="1" item="6"/>
          <tpl fld="6" item="10"/>
          <tpl fld="22" item="4"/>
          <tpl fld="7" item="0"/>
        </tpls>
      </m>
      <n v="13497000" in="0" bc="00B4F0FF" fc="00008000">
        <tpls c="4">
          <tpl fld="1" item="6"/>
          <tpl fld="8" item="6"/>
          <tpl fld="22" item="4"/>
          <tpl fld="7" item="0"/>
        </tpls>
      </n>
      <n v="3231000" in="0" bc="00B4F0FF" fc="00008000">
        <tpls c="4">
          <tpl fld="1" item="6"/>
          <tpl fld="5" item="3"/>
          <tpl fld="22" item="7"/>
          <tpl fld="7" item="0"/>
        </tpls>
      </n>
      <n v="68278000" in="0" bc="00B4F0FF" fc="00008000">
        <tpls c="4">
          <tpl fld="1" item="6"/>
          <tpl hier="33" item="2"/>
          <tpl fld="22" item="7"/>
          <tpl fld="7" item="0"/>
        </tpls>
      </n>
      <n v="50454000" in="0" bc="00B4F0FF" fc="00008000">
        <tpls c="4">
          <tpl fld="1" item="6"/>
          <tpl fld="6" item="13"/>
          <tpl fld="22" item="7"/>
          <tpl fld="7" item="0"/>
        </tpls>
      </n>
      <m in="0" bc="00B4F0FF" fc="00404040">
        <tpls c="4">
          <tpl fld="1" item="6"/>
          <tpl fld="6" item="7"/>
          <tpl fld="22" item="7"/>
          <tpl fld="7" item="0"/>
        </tpls>
      </m>
      <m in="0" bc="00B4F0FF" fc="00404040">
        <tpls c="4">
          <tpl fld="1" item="6"/>
          <tpl fld="6" item="15"/>
          <tpl fld="22" item="7"/>
          <tpl fld="7" item="0"/>
        </tpls>
      </m>
      <n v="3486000" in="0" bc="00B4F0FF" fc="00008000">
        <tpls c="4">
          <tpl fld="1" item="6"/>
          <tpl fld="6" item="18"/>
          <tpl fld="22" item="7"/>
          <tpl fld="7" item="0"/>
        </tpls>
      </n>
      <n v="128896" in="0" bc="00B4F0FF" fc="00008000">
        <tpls c="4">
          <tpl fld="1" item="6"/>
          <tpl fld="6" item="2"/>
          <tpl fld="22" item="7"/>
          <tpl fld="7" item="0"/>
        </tpls>
      </n>
      <n v="8721000" in="0" bc="00B4F0FF" fc="00008000">
        <tpls c="4">
          <tpl fld="1" item="6"/>
          <tpl fld="6" item="6"/>
          <tpl fld="22" item="7"/>
          <tpl fld="7" item="0"/>
        </tpls>
      </n>
      <n v="2528000" in="0" bc="00B4F0FF" fc="00008000">
        <tpls c="4">
          <tpl fld="1" item="6"/>
          <tpl hier="33" item="1"/>
          <tpl fld="22" item="7"/>
          <tpl fld="7" item="0"/>
        </tpls>
      </n>
      <m in="0" bc="00B4F0FF" fc="00404040">
        <tpls c="4">
          <tpl fld="1" item="6"/>
          <tpl fld="6" item="8"/>
          <tpl fld="22" item="7"/>
          <tpl fld="7" item="0"/>
        </tpls>
      </m>
      <n v="36523220" in="0" bc="00B4F0FF" fc="00008000">
        <tpls c="4">
          <tpl fld="1" item="6"/>
          <tpl fld="5" item="0"/>
          <tpl fld="22" item="7"/>
          <tpl fld="7" item="0"/>
        </tpls>
      </n>
      <m in="0" bc="00B4F0FF" fc="00404040">
        <tpls c="4">
          <tpl fld="1" item="6"/>
          <tpl fld="6" item="14"/>
          <tpl fld="22" item="7"/>
          <tpl fld="7" item="0"/>
        </tpls>
      </m>
      <n v="4436000" in="0" bc="00B4F0FF" fc="00008000">
        <tpls c="4">
          <tpl fld="1" item="6"/>
          <tpl fld="4" item="180"/>
          <tpl fld="22" item="7"/>
          <tpl fld="7" item="0"/>
        </tpls>
      </n>
      <n v="15861000" in="0" bc="00B4F0FF" fc="00008000">
        <tpls c="4">
          <tpl fld="1" item="6"/>
          <tpl fld="6" item="22"/>
          <tpl fld="22" item="7"/>
          <tpl fld="7" item="0"/>
        </tpls>
      </n>
      <n v="3378000" in="0" bc="00B4F0FF" fc="00008000">
        <tpls c="4">
          <tpl fld="1" item="6"/>
          <tpl fld="6" item="3"/>
          <tpl fld="22" item="7"/>
          <tpl fld="7" item="0"/>
        </tpls>
      </n>
      <n v="637700" in="0" bc="00B4F0FF" fc="00008000">
        <tpls c="4">
          <tpl fld="1" item="6"/>
          <tpl fld="6" item="5"/>
          <tpl fld="22" item="7"/>
          <tpl fld="7" item="0"/>
        </tpls>
      </n>
      <m in="0" bc="00B4F0FF" fc="00404040">
        <tpls c="4">
          <tpl fld="1" item="6"/>
          <tpl fld="6" item="10"/>
          <tpl fld="22" item="7"/>
          <tpl fld="7" item="0"/>
        </tpls>
      </m>
      <n v="378116984.60000002" in="0" bc="00B4F0FF" fc="00008000">
        <tpls c="4">
          <tpl fld="1" item="6"/>
          <tpl fld="3" item="2"/>
          <tpl fld="22" item="7"/>
          <tpl fld="7" item="0"/>
        </tpls>
      </n>
      <n v="268508310" in="0" bc="00B4F0FF" fc="00008000">
        <tpls c="4">
          <tpl fld="1" item="6"/>
          <tpl hier="33" item="10"/>
          <tpl fld="22" item="7"/>
          <tpl fld="7" item="0"/>
        </tpls>
      </n>
      <n v="10489610" in="0" bc="00B4F0FF" fc="00008000">
        <tpls c="4">
          <tpl fld="1" item="6"/>
          <tpl hier="26" item="3"/>
          <tpl fld="22" item="7"/>
          <tpl fld="7" item="0"/>
        </tpls>
      </n>
      <n v="13325000" in="0" bc="00B4F0FF" fc="00008000">
        <tpls c="4">
          <tpl fld="1" item="6"/>
          <tpl fld="6" item="21"/>
          <tpl fld="22" item="7"/>
          <tpl fld="7" item="0"/>
        </tpls>
      </n>
      <m in="0" bc="00B4F0FF" fc="00404040">
        <tpls c="4">
          <tpl fld="1" item="6"/>
          <tpl fld="5" item="4"/>
          <tpl fld="22" item="7"/>
          <tpl fld="7" item="0"/>
        </tpls>
      </m>
      <n v="331332206.15999997" in="0" bc="00B4F0FF" fc="00008000">
        <tpls c="4">
          <tpl fld="1" item="6"/>
          <tpl fld="5" item="1"/>
          <tpl fld="22" item="7"/>
          <tpl fld="7" item="0"/>
        </tpls>
      </n>
      <m in="0" bc="00B4F0FF" fc="00404040">
        <tpls c="4">
          <tpl fld="1" item="6"/>
          <tpl fld="6" item="17"/>
          <tpl fld="22" item="7"/>
          <tpl fld="7" item="0"/>
        </tpls>
      </m>
      <n v="1205000" in="0" bc="00B4F0FF" fc="00008000">
        <tpls c="4">
          <tpl fld="1" item="6"/>
          <tpl fld="5" item="2"/>
          <tpl fld="22" item="7"/>
          <tpl fld="7" item="0"/>
        </tpls>
      </n>
      <n v="112405000" in="0" bc="00B4F0FF" fc="00008000">
        <tpls c="4">
          <tpl fld="1" item="6"/>
          <tpl fld="6" item="16"/>
          <tpl fld="22" item="7"/>
          <tpl fld="7" item="0"/>
        </tpls>
      </n>
      <n v="105649310" in="0" bc="00B4F0FF" fc="00008000">
        <tpls c="4">
          <tpl fld="1" item="6"/>
          <tpl fld="6" item="20"/>
          <tpl fld="22" item="7"/>
          <tpl fld="7" item="0"/>
        </tpls>
      </n>
      <n v="367855426.15999997" in="0" bc="00B4F0FF" fc="00008000">
        <tpls c="4">
          <tpl fld="1" item="6"/>
          <tpl fld="4" item="181"/>
          <tpl fld="22" item="7"/>
          <tpl fld="7" item="0"/>
        </tpls>
      </n>
      <n v="180000" in="0" bc="00B4F0FF" fc="00008000">
        <tpls c="4">
          <tpl fld="1" item="6"/>
          <tpl fld="6" item="4"/>
          <tpl fld="22" item="7"/>
          <tpl fld="7" item="0"/>
        </tpls>
      </n>
      <n v="6571000" in="0" bc="00B4F0FF" fc="00008000">
        <tpls c="4">
          <tpl fld="1" item="6"/>
          <tpl fld="8" item="6"/>
          <tpl fld="22" item="7"/>
          <tpl fld="7" item="0"/>
        </tpls>
      </n>
      <m in="0" bc="00B4F0FF" fc="00404040">
        <tpls c="4">
          <tpl fld="1" item="6"/>
          <tpl fld="6" item="1"/>
          <tpl fld="22" item="7"/>
          <tpl fld="7" item="0"/>
        </tpls>
      </m>
      <n v="335768206.15999997" in="0" bc="00B4F0FF" fc="00008000">
        <tpls c="4">
          <tpl fld="1" item="6"/>
          <tpl hier="33" item="9"/>
          <tpl fld="22" item="7"/>
          <tpl fld="7" item="0"/>
        </tpls>
      </n>
      <m in="0" bc="00B4F0FF" fc="00404040">
        <tpls c="4">
          <tpl fld="1" item="6"/>
          <tpl fld="6" item="19"/>
          <tpl fld="22" item="7"/>
          <tpl fld="7" item="0"/>
        </tpls>
      </m>
      <n v="17824000" in="0" bc="00B4F0FF" fc="00008000">
        <tpls c="4">
          <tpl fld="1" item="6"/>
          <tpl fld="8" item="2"/>
          <tpl fld="22" item="7"/>
          <tpl fld="7" item="0"/>
        </tpls>
      </n>
      <n v="11578303.470000001" in="0" bc="00B4F0FF" fc="00008000">
        <tpls c="4">
          <tpl fld="1" item="6"/>
          <tpl fld="6" item="11"/>
          <tpl fld="22" item="7"/>
          <tpl fld="7" item="0"/>
        </tpls>
      </n>
      <m in="0" bc="00B4F0FF" fc="00404040">
        <tpls c="4">
          <tpl fld="1" item="6"/>
          <tpl fld="5" item="5"/>
          <tpl fld="22" item="7"/>
          <tpl fld="7" item="0"/>
        </tpls>
      </m>
      <n v="5825558.4399999995" in="0" bc="00B4F0FF" fc="00008000">
        <tpls c="4">
          <tpl fld="1" item="6"/>
          <tpl fld="4" item="182"/>
          <tpl fld="22" item="7"/>
          <tpl fld="7" item="0"/>
        </tpls>
      </n>
      <n v="540000" in="0" bc="00B4F0FF" fc="00008000">
        <tpls c="4">
          <tpl fld="1" item="6"/>
          <tpl fld="6" item="12"/>
          <tpl fld="22" item="7"/>
          <tpl fld="7" item="0"/>
        </tpls>
      </n>
      <n v="4987996.6900000004" in="0" bc="00B4F0FF" fc="00008000">
        <tpls c="4">
          <tpl fld="1" item="6"/>
          <tpl fld="6" item="9"/>
          <tpl fld="22" item="7"/>
          <tpl fld="7" item="0"/>
        </tpls>
      </n>
      <n v="99000" in="0" bc="00B4F0FF" fc="00008000">
        <tpls c="4">
          <tpl fld="1" item="6"/>
          <tpl hier="33" item="7"/>
          <tpl fld="22" item="7"/>
          <tpl fld="7" item="0"/>
        </tpls>
      </n>
      <n v="13234000" in="0" bc="00B4F0FF" fc="00008000">
        <tpls c="4">
          <tpl fld="1" item="6"/>
          <tpl hier="33" item="5"/>
          <tpl fld="22" item="7"/>
          <tpl fld="7" item="0"/>
        </tpls>
      </n>
      <n v="225142896.16" in="0" bc="00B4F0FF" fc="00008000">
        <tpls c="4">
          <tpl fld="1" item="6"/>
          <tpl hier="33" item="12"/>
          <tpl fld="22" item="7"/>
          <tpl fld="7" item="0"/>
        </tpls>
      </n>
      <n v="62823896.159999996" in="0" bc="00B4F0FF" fc="00008000">
        <tpls c="4">
          <tpl fld="1" item="6"/>
          <tpl hier="33" item="13"/>
          <tpl fld="22" item="7"/>
          <tpl fld="7" item="0"/>
        </tpls>
      </n>
      <m in="0" bc="00B4F0FF" fc="00404040">
        <tpls c="4">
          <tpl fld="1" item="6"/>
          <tpl fld="6" item="10"/>
          <tpl fld="22" item="0"/>
          <tpl fld="7" item="0"/>
        </tpls>
      </m>
      <n v="30991600" in="0" bc="00B4F0FF" fc="00008000">
        <tpls c="4">
          <tpl fld="1" item="6"/>
          <tpl hier="26" item="3"/>
          <tpl fld="22" item="0"/>
          <tpl fld="7" item="0"/>
        </tpls>
      </n>
      <n v="34059000" in="0" bc="00B4F0FF" fc="00008000">
        <tpls c="4">
          <tpl fld="1" item="6"/>
          <tpl fld="6" item="6"/>
          <tpl fld="22" item="0"/>
          <tpl fld="7" item="0"/>
        </tpls>
      </n>
      <n v="45742400" in="0" bc="00B4F0FF" fc="00008000">
        <tpls c="4">
          <tpl fld="1" item="6"/>
          <tpl fld="6" item="21"/>
          <tpl fld="22" item="0"/>
          <tpl fld="7" item="0"/>
        </tpls>
      </n>
      <m in="0" bc="00B4F0FF" fc="00404040">
        <tpls c="4">
          <tpl fld="1" item="6"/>
          <tpl fld="6" item="17"/>
          <tpl fld="22" item="0"/>
          <tpl fld="7" item="0"/>
        </tpls>
      </m>
      <n v="3060900" in="0" bc="00B4F0FF" fc="00008000">
        <tpls c="4">
          <tpl fld="1" item="6"/>
          <tpl fld="6" item="5"/>
          <tpl fld="22" item="0"/>
          <tpl fld="7" item="0"/>
        </tpls>
      </n>
      <n v="15221700" in="0" bc="00B4F0FF" fc="00008000">
        <tpls c="4">
          <tpl fld="1" item="6"/>
          <tpl fld="4" item="180"/>
          <tpl fld="22" item="0"/>
          <tpl fld="7" item="0"/>
        </tpls>
      </n>
      <n v="1190949220.73" in="0" bc="00B4F0FF" fc="00008000">
        <tpls c="4">
          <tpl fld="1" item="6"/>
          <tpl fld="5" item="1"/>
          <tpl fld="22" item="0"/>
          <tpl fld="7" item="0"/>
        </tpls>
      </n>
      <n v="5034200" in="0" bc="00B4F0FF" fc="00008000">
        <tpls c="4">
          <tpl fld="1" item="6"/>
          <tpl fld="6" item="19"/>
          <tpl fld="22" item="0"/>
          <tpl fld="7" item="0"/>
        </tpls>
      </n>
      <n v="131541300" in="0" bc="00B4F0FF" fc="00008000">
        <tpls c="4">
          <tpl fld="1" item="6"/>
          <tpl fld="5" item="0"/>
          <tpl fld="22" item="0"/>
          <tpl fld="7" item="0"/>
        </tpls>
      </n>
      <n v="22283600" in="0" bc="00B4F0FF" fc="00008000">
        <tpls c="4">
          <tpl fld="1" item="6"/>
          <tpl fld="4" item="182"/>
          <tpl fld="22" item="0"/>
          <tpl fld="7" item="0"/>
        </tpls>
      </n>
      <m in="0" bc="00B4F0FF" fc="00404040">
        <tpls c="4">
          <tpl fld="1" item="6"/>
          <tpl fld="6" item="1"/>
          <tpl fld="22" item="0"/>
          <tpl fld="7" item="0"/>
        </tpls>
      </m>
      <n v="23235300" in="0" bc="00B4F0FF" fc="00008000">
        <tpls c="4">
          <tpl fld="1" item="6"/>
          <tpl fld="8" item="6"/>
          <tpl fld="22" item="0"/>
          <tpl fld="7" item="0"/>
        </tpls>
      </n>
      <n v="61428600" in="0" bc="00B4F0FF" fc="00008000">
        <tpls c="4">
          <tpl fld="1" item="6"/>
          <tpl fld="6" item="22"/>
          <tpl fld="22" item="0"/>
          <tpl fld="7" item="0"/>
        </tpls>
      </n>
      <m in="0" bc="00B4F0FF" fc="00404040">
        <tpls c="4">
          <tpl fld="1" item="6"/>
          <tpl fld="6" item="8"/>
          <tpl fld="22" item="0"/>
          <tpl fld="7" item="0"/>
        </tpls>
      </m>
      <n v="10777000" in="0" bc="00B4F0FF" fc="00008000">
        <tpls c="4">
          <tpl fld="1" item="6"/>
          <tpl fld="5" item="3"/>
          <tpl fld="22" item="0"/>
          <tpl fld="7" item="0"/>
        </tpls>
      </n>
      <n v="781420.7300000001" in="0" bc="00B4F0FF" fc="00008000">
        <tpls c="4">
          <tpl fld="1" item="6"/>
          <tpl fld="6" item="2"/>
          <tpl fld="22" item="0"/>
          <tpl fld="7" item="0"/>
        </tpls>
      </n>
      <n v="356102000" in="0" bc="00B4F0FF" fc="00008000">
        <tpls c="4">
          <tpl fld="1" item="6"/>
          <tpl fld="6" item="20"/>
          <tpl fld="22" item="0"/>
          <tpl fld="7" item="0"/>
        </tpls>
      </n>
      <n v="10436400" in="0" bc="00B4F0FF" fc="00008000">
        <tpls c="4">
          <tpl fld="1" item="6"/>
          <tpl hier="33" item="1"/>
          <tpl fld="22" item="0"/>
          <tpl fld="7" item="0"/>
        </tpls>
      </n>
      <n v="266396400" in="0" bc="00B4F0FF" fc="00008000">
        <tpls c="4">
          <tpl fld="1" item="6"/>
          <tpl hier="33" item="2"/>
          <tpl fld="22" item="0"/>
          <tpl fld="7" item="0"/>
        </tpls>
      </n>
      <m in="0" bc="00B4F0FF" fc="00404040">
        <tpls c="4">
          <tpl fld="1" item="6"/>
          <tpl fld="6" item="7"/>
          <tpl fld="22" item="0"/>
          <tpl fld="7" item="0"/>
        </tpls>
      </m>
      <n v="1206170920.73" in="0" bc="00B4F0FF" fc="00008000">
        <tpls c="4">
          <tpl fld="1" item="6"/>
          <tpl hier="33" item="9"/>
          <tpl fld="22" item="0"/>
          <tpl fld="7" item="0"/>
        </tpls>
      </n>
      <m in="0" bc="00B4F0FF" fc="00404040">
        <tpls c="4">
          <tpl fld="1" item="6"/>
          <tpl fld="6" item="15"/>
          <tpl fld="22" item="0"/>
          <tpl fld="7" item="0"/>
        </tpls>
      </m>
      <n v="13903000" in="0" bc="00B4F0FF" fc="00008000">
        <tpls c="4">
          <tpl fld="1" item="6"/>
          <tpl fld="6" item="3"/>
          <tpl fld="22" item="0"/>
          <tpl fld="7" item="0"/>
        </tpls>
      </n>
      <n v="199703200" in="0" bc="00B4F0FF" fc="00008000">
        <tpls c="4">
          <tpl fld="1" item="6"/>
          <tpl fld="6" item="13"/>
          <tpl fld="22" item="0"/>
          <tpl fld="7" item="0"/>
        </tpls>
      </n>
      <n v="4444700" in="0" bc="00B4F0FF" fc="00008000">
        <tpls c="4">
          <tpl fld="1" item="6"/>
          <tpl fld="5" item="2"/>
          <tpl fld="22" item="0"/>
          <tpl fld="7" item="0"/>
        </tpls>
      </n>
      <n v="928656400" in="0" bc="00B4F0FF" fc="00008000">
        <tpls c="4">
          <tpl fld="1" item="6"/>
          <tpl hier="33" item="10"/>
          <tpl fld="22" item="0"/>
          <tpl fld="7" item="0"/>
        </tpls>
      </n>
      <n v="372851200" in="0" bc="00B4F0FF" fc="00008000">
        <tpls c="4">
          <tpl fld="1" item="6"/>
          <tpl fld="6" item="16"/>
          <tpl fld="22" item="0"/>
          <tpl fld="7" item="0"/>
        </tpls>
      </n>
      <m in="0" bc="00B4F0FF" fc="00404040">
        <tpls c="4">
          <tpl fld="1" item="6"/>
          <tpl fld="5" item="4"/>
          <tpl fld="22" item="0"/>
          <tpl fld="7" item="0"/>
        </tpls>
      </m>
      <n v="66693200" in="0" bc="00B4F0FF" fc="00008000">
        <tpls c="4">
          <tpl fld="1" item="6"/>
          <tpl fld="8" item="2"/>
          <tpl fld="22" item="0"/>
          <tpl fld="7" item="0"/>
        </tpls>
      </n>
      <m in="0" bc="00B4F0FF" fc="00404040">
        <tpls c="4">
          <tpl fld="1" item="6"/>
          <tpl fld="6" item="14"/>
          <tpl fld="22" item="0"/>
          <tpl fld="7" item="0"/>
        </tpls>
      </m>
      <n v="1343100" in="0" bc="00B4F0FF" fc="00008000">
        <tpls c="4">
          <tpl fld="1" item="6"/>
          <tpl fld="6" item="4"/>
          <tpl fld="22" item="0"/>
          <tpl fld="7" item="0"/>
        </tpls>
      </n>
      <n v="28574000" in="0" bc="00B4F0FF" fc="00008000">
        <tpls c="4">
          <tpl fld="1" item="6"/>
          <tpl fld="6" item="18"/>
          <tpl fld="22" item="0"/>
          <tpl fld="7" item="0"/>
        </tpls>
      </n>
      <n v="231600" in="0" bc="00B4F0FF" fc="00008000">
        <tpls c="4">
          <tpl fld="1" item="6"/>
          <tpl fld="6" item="12"/>
          <tpl fld="22" item="0"/>
          <tpl fld="7" item="0"/>
        </tpls>
      </n>
      <n v="404800" in="0" bc="00B4F0FF" fc="00008000">
        <tpls c="4">
          <tpl fld="1" item="6"/>
          <tpl hier="33" item="7"/>
          <tpl fld="22" item="0"/>
          <tpl fld="7" item="0"/>
        </tpls>
      </n>
      <n v="1359995820.73" in="0" bc="00B4F0FF" fc="00008000">
        <tpls c="4">
          <tpl fld="1" item="6"/>
          <tpl fld="3" item="2"/>
          <tpl fld="22" item="0"/>
          <tpl fld="7" item="0"/>
        </tpls>
      </n>
      <m in="0" bc="00B4F0FF" fc="00404040">
        <tpls c="4">
          <tpl fld="1" item="6"/>
          <tpl fld="5" item="5"/>
          <tpl fld="22" item="0"/>
          <tpl fld="7" item="0"/>
        </tpls>
      </m>
      <n v="48035600" in="0" bc="00B4F0FF" fc="00008000">
        <tpls c="4">
          <tpl fld="1" item="6"/>
          <tpl fld="6" item="11"/>
          <tpl fld="22" item="0"/>
          <tpl fld="7" item="0"/>
        </tpls>
      </n>
      <n v="1322490520.73" in="0" bc="00B4F0FF" fc="00008000">
        <tpls c="4">
          <tpl fld="1" item="6"/>
          <tpl fld="4" item="181"/>
          <tpl fld="22" item="0"/>
          <tpl fld="7" item="0"/>
        </tpls>
      </n>
      <n v="20099000" in="0" bc="00B4F0FF" fc="00008000">
        <tpls c="4">
          <tpl fld="1" item="6"/>
          <tpl fld="6" item="9"/>
          <tpl fld="22" item="0"/>
          <tpl fld="7" item="0"/>
        </tpls>
      </n>
      <n v="50587400" in="0" bc="00B4F0FF" fc="00008000">
        <tpls c="4">
          <tpl fld="1" item="6"/>
          <tpl hier="33" item="5"/>
          <tpl fld="22" item="0"/>
          <tpl fld="7" item="0"/>
        </tpls>
      </n>
      <n v="834615620.73000002" in="0" bc="00B4F0FF" fc="00008000">
        <tpls c="4">
          <tpl fld="1" item="6"/>
          <tpl hier="33" item="12"/>
          <tpl fld="22" item="0"/>
          <tpl fld="7" item="0"/>
        </tpls>
      </n>
      <n v="262292820.72999999" in="0" bc="00B4F0FF" fc="00008000">
        <tpls c="4">
          <tpl fld="1" item="6"/>
          <tpl hier="33" item="13"/>
          <tpl fld="22" item="0"/>
          <tpl fld="7" item="0"/>
        </tpls>
      </n>
      <n v="143133100" in="0" bc="00B4F0FF" fc="00008000">
        <tpls c="4">
          <tpl fld="1" item="6"/>
          <tpl fld="6" item="13"/>
          <tpl fld="22" item="1"/>
          <tpl fld="7" item="0"/>
        </tpls>
      </n>
      <m in="0" bc="00B4F0FF" fc="00404040">
        <tpls c="4">
          <tpl fld="1" item="6"/>
          <tpl fld="6" item="8"/>
          <tpl fld="22" item="1"/>
          <tpl fld="7" item="0"/>
        </tpls>
      </m>
      <n v="5034200" in="0" bc="00B4F0FF" fc="00008000">
        <tpls c="4">
          <tpl fld="1" item="6"/>
          <tpl fld="6" item="19"/>
          <tpl fld="22" item="1"/>
          <tpl fld="7" item="0"/>
        </tpls>
      </n>
      <m in="0" bc="00B4F0FF" fc="00404040">
        <tpls c="4">
          <tpl fld="1" item="6"/>
          <tpl fld="5" item="5"/>
          <tpl fld="22" item="1"/>
          <tpl fld="7" item="0"/>
        </tpls>
      </m>
      <m in="0" bc="00B4F0FF" fc="00404040">
        <tpls c="4">
          <tpl fld="1" item="6"/>
          <tpl fld="6" item="15"/>
          <tpl fld="22" item="1"/>
          <tpl fld="7" item="0"/>
        </tpls>
      </m>
      <n v="7418000" in="0" bc="00B4F0FF" fc="00008000">
        <tpls c="4">
          <tpl fld="1" item="6"/>
          <tpl fld="5" item="3"/>
          <tpl fld="22" item="1"/>
          <tpl fld="7" item="0"/>
        </tpls>
      </n>
      <n v="94670600" in="0" bc="00B4F0FF" fc="00008000">
        <tpls c="4">
          <tpl fld="1" item="6"/>
          <tpl fld="5" item="0"/>
          <tpl fld="22" item="1"/>
          <tpl fld="7" item="0"/>
        </tpls>
      </n>
      <n v="16926700" in="0" bc="00B4F0FF" fc="00008000">
        <tpls c="4">
          <tpl fld="1" item="6"/>
          <tpl fld="8" item="6"/>
          <tpl fld="22" item="1"/>
          <tpl fld="7" item="0"/>
        </tpls>
      </n>
      <n v="1153900" in="0" bc="00B4F0FF" fc="00008000">
        <tpls c="4">
          <tpl fld="1" item="6"/>
          <tpl fld="6" item="4"/>
          <tpl fld="22" item="1"/>
          <tpl fld="7" item="0"/>
        </tpls>
      </n>
      <n v="10638700" in="0" bc="00B4F0FF" fc="00008000">
        <tpls c="4">
          <tpl fld="1" item="6"/>
          <tpl fld="4" item="180"/>
          <tpl fld="22" item="1"/>
          <tpl fld="7" item="0"/>
        </tpls>
      </n>
      <n v="7511500" in="0" bc="00B4F0FF" fc="00008000">
        <tpls c="4">
          <tpl fld="1" item="6"/>
          <tpl hier="33" item="1"/>
          <tpl fld="22" item="1"/>
          <tpl fld="7" item="0"/>
        </tpls>
      </n>
      <n v="253011000" in="0" bc="00B4F0FF" fc="00008000">
        <tpls c="4">
          <tpl fld="1" item="6"/>
          <tpl fld="6" item="20"/>
          <tpl fld="22" item="1"/>
          <tpl fld="7" item="0"/>
        </tpls>
      </n>
      <n v="580907.56999999995" in="0" bc="00B4F0FF" fc="00008000">
        <tpls c="4">
          <tpl fld="1" item="6"/>
          <tpl fld="6" item="2"/>
          <tpl fld="22" item="1"/>
          <tpl fld="7" item="0"/>
        </tpls>
      </n>
      <n v="191408000" in="0" bc="00B4F0FF" fc="00008000">
        <tpls c="4">
          <tpl fld="1" item="6"/>
          <tpl hier="33" item="2"/>
          <tpl fld="22" item="1"/>
          <tpl fld="7" item="0"/>
        </tpls>
      </n>
      <n v="258547900" in="0" bc="00B4F0FF" fc="00008000">
        <tpls c="4">
          <tpl fld="1" item="6"/>
          <tpl fld="6" item="16"/>
          <tpl fld="22" item="1"/>
          <tpl fld="7" item="0"/>
        </tpls>
      </n>
      <n v="3220700" in="0" bc="00B4F0FF" fc="00008000">
        <tpls c="4">
          <tpl fld="1" item="6"/>
          <tpl fld="5" item="2"/>
          <tpl fld="22" item="1"/>
          <tpl fld="7" item="0"/>
        </tpls>
      </n>
      <n v="969790007.57000005" in="0" bc="00B4F0FF" fc="00008000">
        <tpls c="4">
          <tpl fld="1" item="6"/>
          <tpl fld="3" item="2"/>
          <tpl fld="22" item="1"/>
          <tpl fld="7" item="0"/>
        </tpls>
      </n>
      <m in="0" bc="00B4F0FF" fc="00404040">
        <tpls c="4">
          <tpl fld="1" item="6"/>
          <tpl fld="5" item="4"/>
          <tpl fld="22" item="1"/>
          <tpl fld="7" item="0"/>
        </tpls>
      </m>
      <m in="0" bc="00B4F0FF" fc="00404040">
        <tpls c="4">
          <tpl fld="1" item="6"/>
          <tpl fld="6" item="7"/>
          <tpl fld="22" item="1"/>
          <tpl fld="7" item="0"/>
        </tpls>
      </m>
      <n v="35331900" in="0" bc="00B4F0FF" fc="00008000">
        <tpls c="4">
          <tpl fld="1" item="6"/>
          <tpl fld="6" item="11"/>
          <tpl fld="22" item="1"/>
          <tpl fld="7" item="0"/>
        </tpls>
      </n>
      <n v="10555000" in="0" bc="00B4F0FF" fc="00008000">
        <tpls c="4">
          <tpl fld="1" item="6"/>
          <tpl fld="6" item="3"/>
          <tpl fld="22" item="1"/>
          <tpl fld="7" item="0"/>
        </tpls>
      </n>
      <m in="0" bc="00B4F0FF" fc="00404040">
        <tpls c="4">
          <tpl fld="1" item="6"/>
          <tpl fld="6" item="10"/>
          <tpl fld="22" item="1"/>
          <tpl fld="7" item="0"/>
        </tpls>
      </m>
      <n v="2182800" in="0" bc="00B4F0FF" fc="00008000">
        <tpls c="4">
          <tpl fld="1" item="6"/>
          <tpl fld="6" item="5"/>
          <tpl fld="22" item="1"/>
          <tpl fld="7" item="0"/>
        </tpls>
      </n>
      <n v="48274900" in="0" bc="00B4F0FF" fc="00008000">
        <tpls c="4">
          <tpl fld="1" item="6"/>
          <tpl fld="8" item="2"/>
          <tpl fld="22" item="1"/>
          <tpl fld="7" item="0"/>
        </tpls>
      </n>
      <n v="44991800" in="0" bc="00B4F0FF" fc="00008000">
        <tpls c="4">
          <tpl fld="1" item="6"/>
          <tpl fld="6" item="22"/>
          <tpl fld="22" item="1"/>
          <tpl fld="7" item="0"/>
        </tpls>
      </n>
      <n v="21782000" in="0" bc="00B4F0FF" fc="00008000">
        <tpls c="4">
          <tpl fld="1" item="6"/>
          <tpl fld="6" item="18"/>
          <tpl fld="22" item="1"/>
          <tpl fld="7" item="0"/>
        </tpls>
      </n>
      <n v="24719200" in="0" bc="00B4F0FF" fc="00008000">
        <tpls c="4">
          <tpl fld="1" item="6"/>
          <tpl fld="6" item="6"/>
          <tpl fld="22" item="1"/>
          <tpl fld="7" item="0"/>
        </tpls>
      </n>
      <n v="847486307.57000005" in="0" bc="00B4F0FF" fc="00008000">
        <tpls c="4">
          <tpl fld="1" item="6"/>
          <tpl fld="5" item="1"/>
          <tpl fld="22" item="1"/>
          <tpl fld="7" item="0"/>
        </tpls>
      </n>
      <n v="31814600" in="0" bc="00B4F0FF" fc="00008000">
        <tpls c="4">
          <tpl fld="1" item="6"/>
          <tpl fld="6" item="21"/>
          <tpl fld="22" item="1"/>
          <tpl fld="7" item="0"/>
        </tpls>
      </n>
      <m in="0" bc="00B4F0FF" fc="00404040">
        <tpls c="4">
          <tpl fld="1" item="6"/>
          <tpl fld="6" item="14"/>
          <tpl fld="22" item="1"/>
          <tpl fld="7" item="0"/>
        </tpls>
      </m>
      <m in="0" bc="00B4F0FF" fc="00404040">
        <tpls c="4">
          <tpl fld="1" item="6"/>
          <tpl fld="6" item="12"/>
          <tpl fld="22" item="1"/>
          <tpl fld="7" item="0"/>
        </tpls>
      </m>
      <m in="0" bc="00B4F0FF" fc="00404040">
        <tpls c="4">
          <tpl fld="1" item="6"/>
          <tpl fld="6" item="17"/>
          <tpl fld="22" item="1"/>
          <tpl fld="7" item="0"/>
        </tpls>
      </m>
      <n v="654692000" in="0" bc="00B4F0FF" fc="00008000">
        <tpls c="4">
          <tpl fld="1" item="6"/>
          <tpl hier="33" item="10"/>
          <tpl fld="22" item="1"/>
          <tpl fld="7" item="0"/>
        </tpls>
      </n>
      <n v="942156907.57000005" in="0" bc="00B4F0FF" fc="00008000">
        <tpls c="4">
          <tpl fld="1" item="6"/>
          <tpl fld="4" item="181"/>
          <tpl fld="22" item="1"/>
          <tpl fld="7" item="0"/>
        </tpls>
      </n>
      <n v="23236000" in="0" bc="00B4F0FF" fc="00008000">
        <tpls c="4">
          <tpl fld="1" item="6"/>
          <tpl hier="26" item="3"/>
          <tpl fld="22" item="1"/>
          <tpl fld="7" item="0"/>
        </tpls>
      </n>
      <n v="14648000" in="0" bc="00B4F0FF" fc="00008000">
        <tpls c="4">
          <tpl fld="1" item="6"/>
          <tpl fld="6" item="9"/>
          <tpl fld="22" item="1"/>
          <tpl fld="7" item="0"/>
        </tpls>
      </n>
      <m in="0" bc="00B4F0FF" fc="00404040">
        <tpls c="4">
          <tpl fld="1" item="6"/>
          <tpl fld="6" item="1"/>
          <tpl fld="22" item="1"/>
          <tpl fld="7" item="0"/>
        </tpls>
      </m>
      <n v="16994400" in="0" bc="00B4F0FF" fc="00008000">
        <tpls c="4">
          <tpl fld="1" item="6"/>
          <tpl fld="4" item="182"/>
          <tpl fld="22" item="1"/>
          <tpl fld="7" item="0"/>
        </tpls>
      </n>
      <n v="858125007.57000005" in="0" bc="00B4F0FF" fc="00008000">
        <tpls c="4">
          <tpl fld="1" item="6"/>
          <tpl hier="33" item="9"/>
          <tpl fld="22" item="1"/>
          <tpl fld="7" item="0"/>
        </tpls>
      </n>
      <n v="659500" in="0" bc="00B4F0FF" fc="00008000">
        <tpls c="4">
          <tpl fld="1" item="6"/>
          <tpl hier="33" item="7"/>
          <tpl fld="22" item="1"/>
          <tpl fld="7" item="0"/>
        </tpls>
      </n>
      <n v="36820800" in="0" bc="00B4F0FF" fc="00008000">
        <tpls c="4">
          <tpl fld="1" item="6"/>
          <tpl hier="33" item="5"/>
          <tpl fld="22" item="1"/>
          <tpl fld="7" item="0"/>
        </tpls>
      </n>
      <n v="594475307.57000005" in="0" bc="00B4F0FF" fc="00008000">
        <tpls c="4">
          <tpl fld="1" item="6"/>
          <tpl hier="33" item="12"/>
          <tpl fld="22" item="1"/>
          <tpl fld="7" item="0"/>
        </tpls>
      </n>
      <n v="192794307.56999999" in="0" bc="00B4F0FF" fc="00008000">
        <tpls c="4">
          <tpl fld="1" item="6"/>
          <tpl hier="33" item="13"/>
          <tpl fld="22" item="1"/>
          <tpl fld="7" item="0"/>
        </tpls>
      </n>
      <n v="16795200" in="0" bc="00B4F0FF" fc="00008000">
        <tpls c="4">
          <tpl fld="1" item="6"/>
          <tpl fld="6" item="6"/>
          <tpl fld="22" item="2"/>
          <tpl fld="7" item="0"/>
        </tpls>
      </n>
      <m in="0" bc="00B4F0FF" fc="00404040">
        <tpls c="4">
          <tpl fld="1" item="6"/>
          <tpl fld="5" item="5"/>
          <tpl fld="22" item="2"/>
          <tpl fld="7" item="0"/>
        </tpls>
      </m>
      <m in="0" bc="00B4F0FF" fc="00404040">
        <tpls c="4">
          <tpl fld="1" item="6"/>
          <tpl fld="6" item="8"/>
          <tpl fld="22" item="2"/>
          <tpl fld="7" item="0"/>
        </tpls>
      </m>
      <m in="0" bc="00B4F0FF" fc="00404040">
        <tpls c="4">
          <tpl fld="1" item="6"/>
          <tpl fld="6" item="1"/>
          <tpl fld="22" item="2"/>
          <tpl fld="7" item="0"/>
        </tpls>
      </m>
      <m in="0" bc="00B4F0FF" fc="00404040">
        <tpls c="4">
          <tpl fld="1" item="6"/>
          <tpl fld="6" item="7"/>
          <tpl fld="22" item="2"/>
          <tpl fld="7" item="0"/>
        </tpls>
      </m>
      <n v="7121000" in="0" bc="00B4F0FF" fc="00008000">
        <tpls c="4">
          <tpl fld="1" item="6"/>
          <tpl fld="4" item="180"/>
          <tpl fld="22" item="2"/>
          <tpl fld="7" item="0"/>
        </tpls>
      </n>
      <n v="941200" in="0" bc="00B4F0FF" fc="00008000">
        <tpls c="4">
          <tpl fld="1" item="6"/>
          <tpl fld="6" item="4"/>
          <tpl fld="22" item="2"/>
          <tpl fld="7" item="0"/>
        </tpls>
      </n>
      <n v="4459700" in="0" bc="00B4F0FF" fc="00008000">
        <tpls c="4">
          <tpl fld="1" item="6"/>
          <tpl fld="6" item="19"/>
          <tpl fld="22" item="2"/>
          <tpl fld="7" item="0"/>
        </tpls>
      </n>
      <n v="11693800" in="0" bc="00B4F0FF" fc="00008000">
        <tpls c="4">
          <tpl fld="1" item="6"/>
          <tpl fld="8" item="6"/>
          <tpl fld="22" item="2"/>
          <tpl fld="7" item="0"/>
        </tpls>
      </n>
      <n v="576324634.12" in="0" bc="00B4F0FF" fc="00008000">
        <tpls c="4">
          <tpl fld="1" item="6"/>
          <tpl fld="5" item="1"/>
          <tpl fld="22" item="2"/>
          <tpl fld="7" item="0"/>
        </tpls>
      </n>
      <n v="11557700" in="0" bc="00B4F0FF" fc="00008000">
        <tpls c="4">
          <tpl fld="1" item="6"/>
          <tpl fld="4" item="182"/>
          <tpl fld="22" item="2"/>
          <tpl fld="7" item="0"/>
        </tpls>
      </n>
      <m in="0" bc="00B4F0FF" fc="00404040">
        <tpls c="4">
          <tpl fld="1" item="6"/>
          <tpl fld="5" item="4"/>
          <tpl fld="22" item="2"/>
          <tpl fld="7" item="0"/>
        </tpls>
      </m>
      <m in="0" bc="00B4F0FF" fc="00404040">
        <tpls c="4">
          <tpl fld="1" item="6"/>
          <tpl fld="6" item="15"/>
          <tpl fld="22" item="2"/>
          <tpl fld="7" item="0"/>
        </tpls>
      </m>
      <n v="655876134.12" in="0" bc="00B4F0FF" fc="00008000">
        <tpls c="4">
          <tpl fld="1" item="6"/>
          <tpl fld="3" item="2"/>
          <tpl fld="22" item="2"/>
          <tpl fld="7" item="0"/>
        </tpls>
      </n>
      <n v="94143300" in="0" bc="00B4F0FF" fc="00008000">
        <tpls c="4">
          <tpl fld="1" item="6"/>
          <tpl fld="6" item="13"/>
          <tpl fld="22" item="2"/>
          <tpl fld="7" item="0"/>
        </tpls>
      </n>
      <n v="172593000" in="0" bc="00B4F0FF" fc="00008000">
        <tpls c="4">
          <tpl fld="1" item="6"/>
          <tpl fld="6" item="20"/>
          <tpl fld="22" item="2"/>
          <tpl fld="7" item="0"/>
        </tpls>
      </n>
      <n v="583445634.12" in="0" bc="00B4F0FF" fc="00008000">
        <tpls c="4">
          <tpl fld="1" item="6"/>
          <tpl hier="33" item="9"/>
          <tpl fld="22" item="2"/>
          <tpl fld="7" item="0"/>
        </tpls>
      </n>
      <n v="24422400" in="0" bc="00B4F0FF" fc="00008000">
        <tpls c="4">
          <tpl fld="1" item="6"/>
          <tpl fld="6" item="11"/>
          <tpl fld="22" item="2"/>
          <tpl fld="7" item="0"/>
        </tpls>
      </n>
      <n v="2206000" in="0" bc="00B4F0FF" fc="00008000">
        <tpls c="4">
          <tpl fld="1" item="6"/>
          <tpl fld="5" item="2"/>
          <tpl fld="22" item="2"/>
          <tpl fld="7" item="0"/>
        </tpls>
      </n>
      <m in="0" bc="00B4F0FF" fc="00404040">
        <tpls c="4">
          <tpl fld="1" item="6"/>
          <tpl fld="6" item="12"/>
          <tpl fld="22" item="2"/>
          <tpl fld="7" item="0"/>
        </tpls>
      </m>
      <n v="122746000" in="0" bc="00B4F0FF" fc="00008000">
        <tpls c="4">
          <tpl fld="1" item="6"/>
          <tpl hier="33" item="2"/>
          <tpl fld="22" item="2"/>
          <tpl fld="7" item="0"/>
        </tpls>
      </n>
      <n v="7636000" in="0" bc="00B4F0FF" fc="00008000">
        <tpls c="4">
          <tpl fld="1" item="6"/>
          <tpl fld="6" item="3"/>
          <tpl fld="22" item="2"/>
          <tpl fld="7" item="0"/>
        </tpls>
      </n>
      <m in="0" bc="00B4F0FF" fc="00404040">
        <tpls c="4">
          <tpl fld="1" item="6"/>
          <tpl fld="6" item="17"/>
          <tpl fld="22" item="2"/>
          <tpl fld="7" item="0"/>
        </tpls>
      </m>
      <n v="418534.12" in="0" bc="00B4F0FF" fc="00008000">
        <tpls c="4">
          <tpl fld="1" item="6"/>
          <tpl fld="6" item="2"/>
          <tpl fld="22" item="2"/>
          <tpl fld="7" item="0"/>
        </tpls>
      </n>
      <m in="0" bc="00B4F0FF" fc="00404040">
        <tpls c="4">
          <tpl fld="1" item="6"/>
          <tpl fld="6" item="10"/>
          <tpl fld="22" item="2"/>
          <tpl fld="7" item="0"/>
        </tpls>
      </m>
      <n v="176966800" in="0" bc="00B4F0FF" fc="00008000">
        <tpls c="4">
          <tpl fld="1" item="6"/>
          <tpl fld="6" item="16"/>
          <tpl fld="22" item="2"/>
          <tpl fld="7" item="0"/>
        </tpls>
      </n>
      <n v="14757900" in="0" bc="00B4F0FF" fc="00008000">
        <tpls c="4">
          <tpl fld="1" item="6"/>
          <tpl hier="26" item="3"/>
          <tpl fld="22" item="2"/>
          <tpl fld="7" item="0"/>
        </tpls>
      </n>
      <n v="28602700" in="0" bc="00B4F0FF" fc="00008000">
        <tpls c="4">
          <tpl fld="1" item="6"/>
          <tpl fld="8" item="2"/>
          <tpl fld="22" item="2"/>
          <tpl fld="7" item="0"/>
        </tpls>
      </n>
      <n v="60872800" in="0" bc="00B4F0FF" fc="00008000">
        <tpls c="4">
          <tpl fld="1" item="6"/>
          <tpl fld="5" item="0"/>
          <tpl fld="22" item="2"/>
          <tpl fld="7" item="0"/>
        </tpls>
      </n>
      <m in="0" bc="00B4F0FF" fc="00404040">
        <tpls c="4">
          <tpl fld="1" item="6"/>
          <tpl fld="6" item="14"/>
          <tpl fld="22" item="2"/>
          <tpl fld="7" item="0"/>
        </tpls>
      </m>
      <n v="30422100" in="0" bc="00B4F0FF" fc="00008000">
        <tpls c="4">
          <tpl fld="1" item="6"/>
          <tpl fld="6" item="22"/>
          <tpl fld="22" item="2"/>
          <tpl fld="7" item="0"/>
        </tpls>
      </n>
      <n v="443703100" in="0" bc="00B4F0FF" fc="00008000">
        <tpls c="4">
          <tpl fld="1" item="6"/>
          <tpl hier="33" item="10"/>
          <tpl fld="22" item="2"/>
          <tpl fld="7" item="0"/>
        </tpls>
      </n>
      <n v="637197434.12" in="0" bc="00B4F0FF" fc="00008000">
        <tpls c="4">
          <tpl fld="1" item="6"/>
          <tpl fld="4" item="181"/>
          <tpl fld="22" item="2"/>
          <tpl fld="7" item="0"/>
        </tpls>
      </n>
      <n v="4915000" in="0" bc="00B4F0FF" fc="00008000">
        <tpls c="4">
          <tpl fld="1" item="6"/>
          <tpl fld="5" item="3"/>
          <tpl fld="22" item="2"/>
          <tpl fld="7" item="0"/>
        </tpls>
      </n>
      <n v="21005000" in="0" bc="00B4F0FF" fc="00008000">
        <tpls c="4">
          <tpl fld="1" item="6"/>
          <tpl fld="6" item="21"/>
          <tpl fld="22" item="2"/>
          <tpl fld="7" item="0"/>
        </tpls>
      </n>
      <n v="1427400" in="0" bc="00B4F0FF" fc="00008000">
        <tpls c="4">
          <tpl fld="1" item="6"/>
          <tpl fld="6" item="5"/>
          <tpl fld="22" item="2"/>
          <tpl fld="7" item="0"/>
        </tpls>
      </n>
      <n v="14883000" in="0" bc="00B4F0FF" fc="00008000">
        <tpls c="4">
          <tpl fld="1" item="6"/>
          <tpl fld="6" item="18"/>
          <tpl fld="22" item="2"/>
          <tpl fld="7" item="0"/>
        </tpls>
      </n>
      <n v="4989500" in="0" bc="00B4F0FF" fc="00008000">
        <tpls c="4">
          <tpl fld="1" item="6"/>
          <tpl hier="33" item="1"/>
          <tpl fld="22" item="2"/>
          <tpl fld="7" item="0"/>
        </tpls>
      </n>
      <n v="10211000" in="0" bc="00B4F0FF" fc="00008000">
        <tpls c="4">
          <tpl fld="1" item="6"/>
          <tpl fld="6" item="9"/>
          <tpl fld="22" item="2"/>
          <tpl fld="7" item="0"/>
        </tpls>
      </n>
      <n v="438100" in="0" bc="00B4F0FF" fc="00008000">
        <tpls c="4">
          <tpl fld="1" item="6"/>
          <tpl hier="33" item="7"/>
          <tpl fld="22" item="2"/>
          <tpl fld="7" item="0"/>
        </tpls>
      </n>
      <n v="24994500" in="0" bc="00B4F0FF" fc="00008000">
        <tpls c="4">
          <tpl fld="1" item="6"/>
          <tpl hier="33" item="5"/>
          <tpl fld="22" item="2"/>
          <tpl fld="7" item="0"/>
        </tpls>
      </n>
      <n v="403731634.12" in="0" bc="00B4F0FF" fc="00008000">
        <tpls c="4">
          <tpl fld="1" item="6"/>
          <tpl hier="33" item="12"/>
          <tpl fld="22" item="2"/>
          <tpl fld="7" item="0"/>
        </tpls>
      </n>
      <n v="132621534.12" in="0" bc="00B4F0FF" fc="00008000">
        <tpls c="4">
          <tpl fld="1" item="6"/>
          <tpl hier="33" item="13"/>
          <tpl fld="22" item="2"/>
          <tpl fld="7" item="0"/>
        </tpls>
      </n>
      <n v="8978100" in="0" bc="00B4F0FF" fc="00008000">
        <tpls c="4">
          <tpl fld="1" item="6"/>
          <tpl fld="5" item="4"/>
          <tpl fld="22" item="8"/>
          <tpl fld="7" item="0"/>
        </tpls>
      </n>
      <n v="2314800" in="0" bc="00B4F0FF" fc="00008000">
        <tpls c="4">
          <tpl fld="1" item="6"/>
          <tpl fld="6" item="19"/>
          <tpl fld="22" item="8"/>
          <tpl fld="7" item="0"/>
        </tpls>
      </n>
      <n v="3779000" in="0" bc="00B4F0FF" fc="00008000">
        <tpls c="4">
          <tpl fld="1" item="6"/>
          <tpl fld="6" item="3"/>
          <tpl fld="22" item="8"/>
          <tpl fld="7" item="0"/>
        </tpls>
      </n>
      <n v="279255411.46000004" in="0" bc="00B4F0FF" fc="00008000">
        <tpls c="4">
          <tpl fld="1" item="6"/>
          <tpl fld="5" item="1"/>
          <tpl fld="22" item="8"/>
          <tpl fld="7" item="0"/>
        </tpls>
      </n>
      <m in="0" bc="00B4F0FF" fc="00404040">
        <tpls c="4">
          <tpl fld="1" item="6"/>
          <tpl fld="6" item="15"/>
          <tpl fld="22" item="8"/>
          <tpl fld="7" item="0"/>
        </tpls>
      </m>
      <n v="1002200" in="0" bc="00B4F0FF" fc="00008000">
        <tpls c="4">
          <tpl fld="1" item="6"/>
          <tpl fld="5" item="2"/>
          <tpl fld="22" item="8"/>
          <tpl fld="7" item="0"/>
        </tpls>
      </n>
      <n v="10606800" in="0" bc="00B4F0FF" fc="00008000">
        <tpls c="4">
          <tpl fld="1" item="6"/>
          <tpl fld="6" item="21"/>
          <tpl fld="22" item="8"/>
          <tpl fld="7" item="0"/>
        </tpls>
      </n>
      <n v="5705900" in="0" bc="00B4F0FF" fc="00008000">
        <tpls c="4">
          <tpl fld="1" item="6"/>
          <tpl fld="4" item="182"/>
          <tpl fld="22" item="8"/>
          <tpl fld="7" item="0"/>
        </tpls>
      </n>
      <n v="7359600" in="0" bc="00B4F0FF" fc="00008000">
        <tpls c="4">
          <tpl fld="1" item="6"/>
          <tpl hier="26" item="3"/>
          <tpl fld="22" item="8"/>
          <tpl fld="7" item="0"/>
        </tpls>
      </n>
      <n v="12091600" in="0" bc="00B4F0FF" fc="00008000">
        <tpls c="4">
          <tpl fld="1" item="6"/>
          <tpl fld="8" item="2"/>
          <tpl fld="22" item="8"/>
          <tpl fld="7" item="0"/>
        </tpls>
      </n>
      <n v="324969611.45999998" in="0" bc="00B4F0FF" fc="00008000">
        <tpls c="4">
          <tpl fld="1" item="6"/>
          <tpl fld="3" item="2"/>
          <tpl fld="22" item="8"/>
          <tpl fld="7" item="0"/>
        </tpls>
      </n>
      <n v="12309300" in="0" bc="00B4F0FF" fc="00008000">
        <tpls c="4">
          <tpl fld="1" item="6"/>
          <tpl fld="4" item="180"/>
          <tpl fld="22" item="8"/>
          <tpl fld="7" item="0"/>
        </tpls>
      </n>
      <n v="27699000" in="0" bc="00B4F0FF" fc="00008000">
        <tpls c="4">
          <tpl fld="1" item="6"/>
          <tpl fld="5" item="0"/>
          <tpl fld="22" item="8"/>
          <tpl fld="7" item="0"/>
        </tpls>
      </n>
      <n v="83027800" in="0" bc="00B4F0FF" fc="00008000">
        <tpls c="4">
          <tpl fld="1" item="6"/>
          <tpl fld="6" item="16"/>
          <tpl fld="22" item="8"/>
          <tpl fld="7" item="0"/>
        </tpls>
      </n>
      <n v="2329000" in="0" bc="00B4F0FF" fc="00008000">
        <tpls c="4">
          <tpl fld="1" item="6"/>
          <tpl fld="5" item="3"/>
          <tpl fld="22" item="8"/>
          <tpl fld="7" item="0"/>
        </tpls>
      </n>
      <n v="538600" in="0" bc="00B4F0FF" fc="00008000">
        <tpls c="4">
          <tpl fld="1" item="6"/>
          <tpl fld="6" item="4"/>
          <tpl fld="22" item="8"/>
          <tpl fld="7" item="0"/>
        </tpls>
      </n>
      <m in="0" bc="00B4F0FF" fc="00404040">
        <tpls c="4">
          <tpl fld="1" item="6"/>
          <tpl fld="6" item="10"/>
          <tpl fld="22" item="8"/>
          <tpl fld="7" item="0"/>
        </tpls>
      </m>
      <n v="44687000" in="0" bc="00B4F0FF" fc="00008000">
        <tpls c="4">
          <tpl fld="1" item="6"/>
          <tpl fld="6" item="13"/>
          <tpl fld="22" item="8"/>
          <tpl fld="7" item="0"/>
        </tpls>
      </n>
      <n v="8394900" in="0" bc="00B4F0FF" fc="00008000">
        <tpls c="4">
          <tpl fld="1" item="6"/>
          <tpl fld="6" item="6"/>
          <tpl fld="22" item="8"/>
          <tpl fld="7" item="0"/>
        </tpls>
      </n>
      <m in="0" bc="00B4F0FF" fc="00404040">
        <tpls c="4">
          <tpl fld="1" item="6"/>
          <tpl fld="6" item="1"/>
          <tpl fld="22" item="8"/>
          <tpl fld="7" item="0"/>
        </tpls>
      </m>
      <m in="0" bc="00B4F0FF" fc="00404040">
        <tpls c="4">
          <tpl fld="1" item="6"/>
          <tpl fld="6" item="14"/>
          <tpl fld="22" item="8"/>
          <tpl fld="7" item="0"/>
        </tpls>
      </m>
      <n v="169311.46000000002" in="0" bc="00B4F0FF" fc="00008000">
        <tpls c="4">
          <tpl fld="1" item="6"/>
          <tpl fld="6" item="2"/>
          <tpl fld="22" item="8"/>
          <tpl fld="7" item="0"/>
        </tpls>
      </n>
      <m in="0" bc="00B4F0FF" fc="00404040">
        <tpls c="4">
          <tpl fld="1" item="6"/>
          <tpl fld="6" item="17"/>
          <tpl fld="22" item="8"/>
          <tpl fld="7" item="0"/>
        </tpls>
      </m>
      <n v="15136100" in="0" bc="00B4F0FF" fc="00008000">
        <tpls c="4">
          <tpl fld="1" item="6"/>
          <tpl fld="6" item="22"/>
          <tpl fld="22" item="8"/>
          <tpl fld="7" item="0"/>
        </tpls>
      </n>
      <n v="2670100" in="0" bc="00B4F0FF" fc="00008000">
        <tpls c="4">
          <tpl fld="1" item="6"/>
          <tpl hier="33" item="1"/>
          <tpl fld="22" item="8"/>
          <tpl fld="7" item="0"/>
        </tpls>
      </n>
      <m in="0" bc="00B4F0FF" fc="00404040">
        <tpls c="4">
          <tpl fld="1" item="6"/>
          <tpl fld="6" item="8"/>
          <tpl fld="22" item="8"/>
          <tpl fld="7" item="0"/>
        </tpls>
      </m>
      <m in="0" bc="00B4F0FF" fc="00404040">
        <tpls c="4">
          <tpl fld="1" item="6"/>
          <tpl fld="5" item="5"/>
          <tpl fld="22" item="8"/>
          <tpl fld="7" item="0"/>
        </tpls>
      </m>
      <n v="6923000" in="0" bc="00B4F0FF" fc="00008000">
        <tpls c="4">
          <tpl fld="1" item="6"/>
          <tpl fld="6" item="18"/>
          <tpl fld="22" item="8"/>
          <tpl fld="7" item="0"/>
        </tpls>
      </n>
      <n v="215010800" in="0" bc="00B4F0FF" fc="00008000">
        <tpls c="4">
          <tpl fld="1" item="6"/>
          <tpl hier="33" item="10"/>
          <tpl fld="22" item="8"/>
          <tpl fld="7" item="0"/>
        </tpls>
      </n>
      <n v="5693000" in="0" bc="00B4F0FF" fc="00008000">
        <tpls c="4">
          <tpl fld="1" item="6"/>
          <tpl fld="8" item="6"/>
          <tpl fld="22" item="8"/>
          <tpl fld="7" item="0"/>
        </tpls>
      </n>
      <n v="56778600" in="0" bc="00B4F0FF" fc="00008000">
        <tpls c="4">
          <tpl fld="1" item="6"/>
          <tpl hier="33" item="2"/>
          <tpl fld="22" item="8"/>
          <tpl fld="7" item="0"/>
        </tpls>
      </n>
      <n v="556600" in="0" bc="00B4F0FF" fc="00008000">
        <tpls c="4">
          <tpl fld="1" item="6"/>
          <tpl fld="6" item="5"/>
          <tpl fld="22" item="8"/>
          <tpl fld="7" item="0"/>
        </tpls>
      </n>
      <n v="87296000" in="0" bc="00B4F0FF" fc="00008000">
        <tpls c="4">
          <tpl fld="1" item="6"/>
          <tpl fld="6" item="20"/>
          <tpl fld="22" item="8"/>
          <tpl fld="7" item="0"/>
        </tpls>
      </n>
      <n v="306954411.45999998" in="0" bc="00B4F0FF" fc="00008000">
        <tpls c="4">
          <tpl fld="1" item="6"/>
          <tpl fld="4" item="181"/>
          <tpl fld="22" item="8"/>
          <tpl fld="7" item="0"/>
        </tpls>
      </n>
      <m in="0" bc="00B4F0FF" fc="00404040">
        <tpls c="4">
          <tpl fld="1" item="6"/>
          <tpl fld="6" item="7"/>
          <tpl fld="22" item="8"/>
          <tpl fld="7" item="0"/>
        </tpls>
      </m>
      <n v="10843500" in="0" bc="00B4F0FF" fc="00008000">
        <tpls c="4">
          <tpl fld="1" item="6"/>
          <tpl fld="6" item="11"/>
          <tpl fld="22" item="8"/>
          <tpl fld="7" item="0"/>
        </tpls>
      </n>
      <n v="291564711.45999998" in="0" bc="00B4F0FF" fc="00008000">
        <tpls c="4">
          <tpl fld="1" item="6"/>
          <tpl hier="33" item="9"/>
          <tpl fld="22" item="8"/>
          <tpl fld="7" item="0"/>
        </tpls>
      </n>
      <n v="4982000" in="0" bc="00B4F0FF" fc="00008000">
        <tpls c="4">
          <tpl fld="1" item="6"/>
          <tpl fld="6" item="9"/>
          <tpl fld="22" item="8"/>
          <tpl fld="7" item="0"/>
        </tpls>
      </n>
      <n v="220700" in="0" bc="00B4F0FF" fc="00008000">
        <tpls c="4">
          <tpl fld="1" item="6"/>
          <tpl hier="33" item="7"/>
          <tpl fld="22" item="8"/>
          <tpl fld="7" item="0"/>
        </tpls>
      </n>
      <n v="12245300" in="0" bc="00B4F0FF" fc="00008000">
        <tpls c="4">
          <tpl fld="1" item="6"/>
          <tpl hier="33" item="5"/>
          <tpl fld="22" item="8"/>
          <tpl fld="7" item="0"/>
        </tpls>
      </n>
      <n v="191959411.46000001" in="0" bc="00B4F0FF" fc="00008000">
        <tpls c="4">
          <tpl fld="1" item="6"/>
          <tpl hier="33" item="12"/>
          <tpl fld="22" item="8"/>
          <tpl fld="7" item="0"/>
        </tpls>
      </n>
      <n v="64244611.460000001" in="0" bc="00B4F0FF" fc="00008000">
        <tpls c="4">
          <tpl fld="1" item="6"/>
          <tpl hier="33" item="13"/>
          <tpl fld="22" item="8"/>
          <tpl fld="7" item="0"/>
        </tpls>
      </n>
      <m in="0" bc="00B4F0FF" fc="00404040">
        <tpls c="4">
          <tpl fld="1" item="6"/>
          <tpl fld="6" item="12"/>
          <tpl fld="22" item="8"/>
          <tpl fld="7" item="0"/>
        </tpls>
      </m>
      <n v="2734300" in="0" bc="00B4F0FF" fc="00008000">
        <tpls c="4">
          <tpl fld="1" item="6"/>
          <tpl fld="6" item="5"/>
          <tpl fld="22" item="9"/>
          <tpl fld="7" item="0"/>
        </tpls>
      </n>
      <n v="27887000" in="0" bc="00B4F0FF" fc="00008000">
        <tpls c="4">
          <tpl fld="1" item="6"/>
          <tpl fld="6" item="18"/>
          <tpl fld="22" item="9"/>
          <tpl fld="7" item="0"/>
        </tpls>
      </n>
      <n v="31401300" in="0" bc="00B4F0FF" fc="00008000">
        <tpls c="4">
          <tpl fld="1" item="6"/>
          <tpl hier="26" item="3"/>
          <tpl fld="22" item="9"/>
          <tpl fld="7" item="0"/>
        </tpls>
      </n>
      <m in="0" bc="00B4F0FF" fc="00404040">
        <tpls c="4">
          <tpl fld="1" item="6"/>
          <tpl fld="6" item="17"/>
          <tpl fld="22" item="9"/>
          <tpl fld="7" item="0"/>
        </tpls>
      </m>
      <n v="1147908936.9000001" in="0" bc="00B4F0FF" fc="00008000">
        <tpls c="4">
          <tpl fld="1" item="6"/>
          <tpl fld="5" item="1"/>
          <tpl fld="22" item="9"/>
          <tpl fld="7" item="0"/>
        </tpls>
      </n>
      <n v="1301543736.9000001" in="0" bc="00B4F0FF" fc="00008000">
        <tpls c="4">
          <tpl fld="1" item="6"/>
          <tpl fld="4" item="181"/>
          <tpl fld="22" item="9"/>
          <tpl fld="7" item="0"/>
        </tpls>
      </n>
      <n v="14301000" in="0" bc="00B4F0FF" fc="00008000">
        <tpls c="4">
          <tpl fld="1" item="6"/>
          <tpl fld="6" item="3"/>
          <tpl fld="22" item="9"/>
          <tpl fld="7" item="0"/>
        </tpls>
      </n>
      <n v="1364784336.9000001" in="0" bc="00B4F0FF" fc="00008000">
        <tpls c="4">
          <tpl fld="1" item="6"/>
          <tpl fld="3" item="2"/>
          <tpl fld="22" item="9"/>
          <tpl fld="7" item="0"/>
        </tpls>
      </n>
      <m in="0" bc="00B4F0FF" fc="00404040">
        <tpls c="4">
          <tpl fld="1" item="6"/>
          <tpl fld="6" item="7"/>
          <tpl fld="22" item="9"/>
          <tpl fld="7" item="0"/>
        </tpls>
      </m>
      <n v="50537300" in="0" bc="00B4F0FF" fc="00008000">
        <tpls c="4">
          <tpl fld="1" item="6"/>
          <tpl fld="6" item="11"/>
          <tpl fld="22" item="9"/>
          <tpl fld="7" item="0"/>
        </tpls>
      </n>
      <n v="60016100" in="0" bc="00B4F0FF" fc="00008000">
        <tpls c="4">
          <tpl fld="1" item="6"/>
          <tpl fld="6" item="22"/>
          <tpl fld="22" item="9"/>
          <tpl fld="7" item="0"/>
        </tpls>
      </n>
      <n v="153634800" in="0" bc="00B4F0FF" fc="00008000">
        <tpls c="4">
          <tpl fld="1" item="6"/>
          <tpl fld="5" item="0"/>
          <tpl fld="22" item="9"/>
          <tpl fld="7" item="0"/>
        </tpls>
      </n>
      <n v="42855800" in="0" bc="00B4F0FF" fc="00008000">
        <tpls c="4">
          <tpl fld="1" item="6"/>
          <tpl fld="4" item="180"/>
          <tpl fld="22" item="9"/>
          <tpl fld="7" item="0"/>
        </tpls>
      </n>
      <n v="20384800" in="0" bc="00B4F0FF" fc="00008000">
        <tpls c="4">
          <tpl fld="1" item="6"/>
          <tpl fld="4" item="182"/>
          <tpl fld="22" item="9"/>
          <tpl fld="7" item="0"/>
        </tpls>
      </n>
      <m in="0" bc="00B4F0FF" fc="00404040">
        <tpls c="4">
          <tpl fld="1" item="6"/>
          <tpl fld="5" item="5"/>
          <tpl fld="22" item="9"/>
          <tpl fld="7" item="0"/>
        </tpls>
      </m>
      <m in="0" bc="00B4F0FF" fc="00404040">
        <tpls c="4">
          <tpl fld="1" item="6"/>
          <tpl fld="6" item="1"/>
          <tpl fld="22" item="9"/>
          <tpl fld="7" item="0"/>
        </tpls>
      </m>
      <n v="4308700" in="0" bc="00B4F0FF" fc="00008000">
        <tpls c="4">
          <tpl fld="1" item="6"/>
          <tpl fld="5" item="2"/>
          <tpl fld="22" item="9"/>
          <tpl fld="7" item="0"/>
        </tpls>
      </n>
      <n v="378195000" in="0" bc="00B4F0FF" fc="00008000">
        <tpls c="4">
          <tpl fld="1" item="6"/>
          <tpl fld="6" item="16"/>
          <tpl fld="22" item="9"/>
          <tpl fld="7" item="0"/>
        </tpls>
      </n>
      <n v="10088700" in="0" bc="00B4F0FF" fc="00008000">
        <tpls c="4">
          <tpl fld="1" item="6"/>
          <tpl fld="6" item="19"/>
          <tpl fld="22" item="9"/>
          <tpl fld="7" item="0"/>
        </tpls>
      </n>
      <n v="262733500" in="0" bc="00B4F0FF" fc="00008000">
        <tpls c="4">
          <tpl fld="1" item="6"/>
          <tpl hier="33" item="2"/>
          <tpl fld="22" item="9"/>
          <tpl fld="7" item="0"/>
        </tpls>
      </n>
      <n v="20317800" in="0" bc="00B4F0FF" fc="00008000">
        <tpls c="4">
          <tpl fld="1" item="6"/>
          <tpl fld="8" item="6"/>
          <tpl fld="22" item="9"/>
          <tpl fld="7" item="0"/>
        </tpls>
      </n>
      <m in="0" bc="00B4F0FF" fc="00404040">
        <tpls c="4">
          <tpl fld="1" item="6"/>
          <tpl fld="6" item="8"/>
          <tpl fld="22" item="9"/>
          <tpl fld="7" item="0"/>
        </tpls>
      </m>
      <n v="1190764736.9000001" in="0" bc="00B4F0FF" fc="00008000">
        <tpls c="4">
          <tpl fld="1" item="6"/>
          <tpl hier="33" item="9"/>
          <tpl fld="22" item="9"/>
          <tpl fld="7" item="0"/>
        </tpls>
      </n>
      <m in="0" bc="00B4F0FF" fc="00404040">
        <tpls c="4">
          <tpl fld="1" item="6"/>
          <tpl fld="6" item="15"/>
          <tpl fld="22" item="9"/>
          <tpl fld="7" item="0"/>
        </tpls>
      </m>
      <n v="334149000" in="0" bc="00B4F0FF" fc="00008000">
        <tpls c="4">
          <tpl fld="1" item="6"/>
          <tpl fld="6" item="20"/>
          <tpl fld="22" item="9"/>
          <tpl fld="7" item="0"/>
        </tpls>
      </n>
      <n v="38776700" in="0" bc="00B4F0FF" fc="00008000">
        <tpls c="4">
          <tpl fld="1" item="6"/>
          <tpl fld="6" item="21"/>
          <tpl fld="22" item="9"/>
          <tpl fld="7" item="0"/>
        </tpls>
      </n>
      <n v="33270600" in="0" bc="00B4F0FF" fc="00008000">
        <tpls c="4">
          <tpl fld="1" item="6"/>
          <tpl fld="6" item="6"/>
          <tpl fld="22" item="9"/>
          <tpl fld="7" item="0"/>
        </tpls>
      </n>
      <m in="0" bc="00B4F0FF" fc="00404040">
        <tpls c="4">
          <tpl fld="1" item="6"/>
          <tpl fld="6" item="14"/>
          <tpl fld="22" item="9"/>
          <tpl fld="7" item="0"/>
        </tpls>
      </m>
      <m in="0" bc="00B4F0FF" fc="00404040">
        <tpls c="4">
          <tpl fld="1" item="6"/>
          <tpl fld="6" item="10"/>
          <tpl fld="22" item="9"/>
          <tpl fld="7" item="0"/>
        </tpls>
      </m>
      <n v="929500" in="0" bc="00B4F0FF" fc="00008000">
        <tpls c="4">
          <tpl fld="1" item="6"/>
          <tpl hier="33" item="7"/>
          <tpl fld="22" item="9"/>
          <tpl fld="7" item="0"/>
        </tpls>
      </n>
      <n v="172476900" in="0" bc="00B4F0FF" fc="00008000">
        <tpls c="4">
          <tpl fld="1" item="6"/>
          <tpl fld="6" item="13"/>
          <tpl fld="22" item="9"/>
          <tpl fld="7" item="0"/>
        </tpls>
      </n>
      <m in="0" bc="00B4F0FF" fc="00404040">
        <tpls c="4">
          <tpl fld="1" item="6"/>
          <tpl fld="6" item="12"/>
          <tpl fld="22" item="9"/>
          <tpl fld="7" item="0"/>
        </tpls>
      </m>
      <n v="10679800" in="0" bc="00B4F0FF" fc="00008000">
        <tpls c="4">
          <tpl fld="1" item="6"/>
          <tpl hier="33" item="1"/>
          <tpl fld="22" item="9"/>
          <tpl fld="7" item="0"/>
        </tpls>
      </n>
      <n v="29697100" in="0" bc="00B4F0FF" fc="00008000">
        <tpls c="4">
          <tpl fld="1" item="6"/>
          <tpl fld="5" item="4"/>
          <tpl fld="22" item="9"/>
          <tpl fld="7" item="0"/>
        </tpls>
      </n>
      <n v="90256600" in="0" bc="00B4F0FF" fc="00008000">
        <tpls c="4">
          <tpl fld="1" item="6"/>
          <tpl fld="8" item="2"/>
          <tpl fld="22" item="9"/>
          <tpl fld="7" item="0"/>
        </tpls>
      </n>
      <n v="884820900" in="0" bc="00B4F0FF" fc="00008000">
        <tpls c="4">
          <tpl fld="1" item="6"/>
          <tpl hier="33" item="10"/>
          <tpl fld="22" item="9"/>
          <tpl fld="7" item="0"/>
        </tpls>
      </n>
      <n v="740136.9" in="0" bc="00B4F0FF" fc="00008000">
        <tpls c="4">
          <tpl fld="1" item="6"/>
          <tpl fld="6" item="2"/>
          <tpl fld="22" item="9"/>
          <tpl fld="7" item="0"/>
        </tpls>
      </n>
      <n v="4160200" in="0" bc="00B4F0FF" fc="00008000">
        <tpls c="4">
          <tpl fld="1" item="6"/>
          <tpl fld="6" item="4"/>
          <tpl fld="22" item="9"/>
          <tpl fld="7" item="0"/>
        </tpls>
      </n>
      <n v="20576000" in="0" bc="00B4F0FF" fc="00008000">
        <tpls c="4">
          <tpl fld="1" item="6"/>
          <tpl fld="6" item="9"/>
          <tpl fld="22" item="9"/>
          <tpl fld="7" item="0"/>
        </tpls>
      </n>
      <n v="48406800" in="0" bc="00B4F0FF" fc="00008000">
        <tpls c="4">
          <tpl fld="1" item="6"/>
          <tpl hier="33" item="5"/>
          <tpl fld="22" item="9"/>
          <tpl fld="7" item="0"/>
        </tpls>
      </n>
      <n v="813759936.89999998" in="0" bc="00B4F0FF" fc="00008000">
        <tpls c="4">
          <tpl fld="1" item="6"/>
          <tpl hier="33" item="12"/>
          <tpl fld="22" item="9"/>
          <tpl fld="7" item="0"/>
        </tpls>
      </n>
      <n v="263088036.90000001" in="0" bc="00B4F0FF" fc="00008000">
        <tpls c="4">
          <tpl fld="1" item="6"/>
          <tpl hier="33" item="13"/>
          <tpl fld="22" item="9"/>
          <tpl fld="7" item="0"/>
        </tpls>
      </n>
      <n v="8850000" in="0" bc="00B4F0FF" fc="00008000">
        <tpls c="4">
          <tpl fld="1" item="6"/>
          <tpl fld="5" item="3"/>
          <tpl fld="22" item="9"/>
          <tpl fld="7" item="0"/>
        </tpls>
      </n>
      <n v="10479000" in="0" bc="00B4F0FF" fc="00008000">
        <tpls c="4">
          <tpl fld="1" item="6"/>
          <tpl fld="6" item="3"/>
          <tpl fld="22" item="10"/>
          <tpl fld="7" item="0"/>
        </tpls>
      </n>
      <n v="3012500" in="0" bc="00B4F0FF" fc="00008000">
        <tpls c="4">
          <tpl fld="1" item="6"/>
          <tpl fld="6" item="4"/>
          <tpl fld="22" item="10"/>
          <tpl fld="7" item="0"/>
        </tpls>
      </n>
      <m in="0" bc="00B4F0FF" fc="00404040">
        <tpls c="4">
          <tpl fld="1" item="6"/>
          <tpl fld="6" item="7"/>
          <tpl fld="22" item="10"/>
          <tpl fld="7" item="0"/>
        </tpls>
      </m>
      <n v="43179800" in="0" bc="00B4F0FF" fc="00008000">
        <tpls c="4">
          <tpl fld="1" item="6"/>
          <tpl fld="6" item="22"/>
          <tpl fld="22" item="10"/>
          <tpl fld="7" item="0"/>
        </tpls>
      </n>
      <n v="6085000" in="0" bc="00B4F0FF" fc="00008000">
        <tpls c="4">
          <tpl fld="1" item="6"/>
          <tpl fld="5" item="3"/>
          <tpl fld="22" item="10"/>
          <tpl fld="7" item="0"/>
        </tpls>
      </n>
      <m in="0" bc="00B4F0FF" fc="00404040">
        <tpls c="4">
          <tpl fld="1" item="6"/>
          <tpl fld="6" item="15"/>
          <tpl fld="22" item="10"/>
          <tpl fld="7" item="0"/>
        </tpls>
      </m>
      <n v="121647100" in="0" bc="00B4F0FF" fc="00008000">
        <tpls c="4">
          <tpl fld="1" item="6"/>
          <tpl fld="5" item="0"/>
          <tpl fld="22" item="10"/>
          <tpl fld="7" item="0"/>
        </tpls>
      </n>
      <n v="860838294.78999996" in="0" bc="00B4F0FF" fc="00008000">
        <tpls c="4">
          <tpl fld="1" item="6"/>
          <tpl hier="33" item="9"/>
          <tpl fld="22" item="10"/>
          <tpl fld="7" item="0"/>
        </tpls>
      </n>
      <n v="637970600" in="0" bc="00B4F0FF" fc="00008000">
        <tpls c="4">
          <tpl fld="1" item="6"/>
          <tpl hier="33" item="10"/>
          <tpl fld="22" item="10"/>
          <tpl fld="7" item="0"/>
        </tpls>
      </n>
      <n v="28095400" in="0" bc="00B4F0FF" fc="00008000">
        <tpls c="4">
          <tpl fld="1" item="6"/>
          <tpl fld="6" item="21"/>
          <tpl fld="22" item="10"/>
          <tpl fld="7" item="0"/>
        </tpls>
      </n>
      <n v="76041500" in="0" bc="00B4F0FF" fc="00008000">
        <tpls c="4">
          <tpl fld="1" item="6"/>
          <tpl fld="8" item="2"/>
          <tpl fld="22" item="10"/>
          <tpl fld="7" item="0"/>
        </tpls>
      </n>
      <n v="114937600" in="0" bc="00B4F0FF" fc="00008000">
        <tpls c="4">
          <tpl fld="1" item="6"/>
          <tpl fld="6" item="13"/>
          <tpl fld="22" item="10"/>
          <tpl fld="7" item="0"/>
        </tpls>
      </n>
      <n v="3048100" in="0" bc="00B4F0FF" fc="00008000">
        <tpls c="4">
          <tpl fld="1" item="6"/>
          <tpl fld="5" item="2"/>
          <tpl fld="22" item="10"/>
          <tpl fld="7" item="0"/>
        </tpls>
      </n>
      <n v="824944094.78999996" in="0" bc="00B4F0FF" fc="00008000">
        <tpls c="4">
          <tpl fld="1" item="6"/>
          <tpl fld="5" item="1"/>
          <tpl fld="22" item="10"/>
          <tpl fld="7" item="0"/>
        </tpls>
      </n>
      <m in="0" bc="00B4F0FF" fc="00404040">
        <tpls c="4">
          <tpl fld="1" item="6"/>
          <tpl fld="6" item="12"/>
          <tpl fld="22" item="10"/>
          <tpl fld="7" item="0"/>
        </tpls>
      </m>
      <n v="26761100" in="0" bc="00B4F0FF" fc="00008000">
        <tpls c="4">
          <tpl fld="1" item="6"/>
          <tpl fld="5" item="4"/>
          <tpl fld="22" item="10"/>
          <tpl fld="7" item="0"/>
        </tpls>
      </n>
      <n v="505994.79000000004" in="0" bc="00B4F0FF" fc="00008000">
        <tpls c="4">
          <tpl fld="1" item="6"/>
          <tpl fld="6" item="2"/>
          <tpl fld="22" item="10"/>
          <tpl fld="7" item="0"/>
        </tpls>
      </n>
      <n v="32952699.999999996" in="0" bc="00B4F0FF" fc="00008000">
        <tpls c="4">
          <tpl fld="1" item="6"/>
          <tpl fld="6" item="11"/>
          <tpl fld="22" item="10"/>
          <tpl fld="7" item="0"/>
        </tpls>
      </n>
      <m in="0" bc="00B4F0FF" fc="00404040">
        <tpls c="4">
          <tpl fld="1" item="6"/>
          <tpl fld="5" item="5"/>
          <tpl fld="22" item="10"/>
          <tpl fld="7" item="0"/>
        </tpls>
      </m>
      <n v="274649000" in="0" bc="00B4F0FF" fc="00008000">
        <tpls c="4">
          <tpl fld="1" item="6"/>
          <tpl fld="6" item="16"/>
          <tpl fld="22" item="10"/>
          <tpl fld="7" item="0"/>
        </tpls>
      </n>
      <n v="17752300" in="0" bc="00B4F0FF" fc="00008000">
        <tpls c="4">
          <tpl fld="1" item="6"/>
          <tpl fld="4" item="182"/>
          <tpl fld="22" item="10"/>
          <tpl fld="7" item="0"/>
        </tpls>
      </n>
      <n v="1000237694.79" in="0" bc="00B4F0FF" fc="00008000">
        <tpls c="4">
          <tpl fld="1" item="6"/>
          <tpl fld="3" item="2"/>
          <tpl fld="22" item="10"/>
          <tpl fld="7" item="0"/>
        </tpls>
      </n>
      <n v="24097300" in="0" bc="00B4F0FF" fc="00008000">
        <tpls c="4">
          <tpl fld="1" item="6"/>
          <tpl hier="26" item="3"/>
          <tpl fld="22" item="10"/>
          <tpl fld="7" item="0"/>
        </tpls>
      </n>
      <n v="35894200" in="0" bc="00B4F0FF" fc="00008000">
        <tpls c="4">
          <tpl fld="1" item="6"/>
          <tpl fld="4" item="180"/>
          <tpl fld="22" item="10"/>
          <tpl fld="7" item="0"/>
        </tpls>
      </n>
      <n v="576560094.78999996" in="0" bc="00B4F0FF" fc="00008000">
        <tpls c="4">
          <tpl fld="1" item="6"/>
          <tpl hier="33" item="12"/>
          <tpl fld="22" item="10"/>
          <tpl fld="7" item="0"/>
        </tpls>
      </n>
      <m in="0" bc="00B4F0FF" fc="00404040">
        <tpls c="4">
          <tpl fld="1" item="6"/>
          <tpl fld="6" item="1"/>
          <tpl fld="22" item="10"/>
          <tpl fld="7" item="0"/>
        </tpls>
      </m>
      <m in="0" bc="00B4F0FF" fc="00404040">
        <tpls c="4">
          <tpl fld="1" item="6"/>
          <tpl fld="6" item="14"/>
          <tpl fld="22" item="10"/>
          <tpl fld="7" item="0"/>
        </tpls>
      </m>
      <m in="0" bc="00B4F0FF" fc="00404040">
        <tpls c="4">
          <tpl fld="1" item="6"/>
          <tpl fld="6" item="10"/>
          <tpl fld="22" item="10"/>
          <tpl fld="7" item="0"/>
        </tpls>
      </m>
      <n v="190979100" in="0" bc="00B4F0FF" fc="00008000">
        <tpls c="4">
          <tpl fld="1" item="6"/>
          <tpl hier="33" item="2"/>
          <tpl fld="22" item="10"/>
          <tpl fld="7" item="0"/>
        </tpls>
      </n>
      <n v="248384000" in="0" bc="00B4F0FF" fc="00008000">
        <tpls c="4">
          <tpl fld="1" item="6"/>
          <tpl fld="6" item="20"/>
          <tpl fld="22" item="10"/>
          <tpl fld="7" item="0"/>
        </tpls>
      </n>
      <n v="34840100" in="0" bc="00B4F0FF" fc="00008000">
        <tpls c="4">
          <tpl fld="1" item="6"/>
          <tpl hier="33" item="5"/>
          <tpl fld="22" item="10"/>
          <tpl fld="7" item="0"/>
        </tpls>
      </n>
      <n v="15185000" in="0" bc="00B4F0FF" fc="00008000">
        <tpls c="4">
          <tpl fld="1" item="6"/>
          <tpl fld="6" item="9"/>
          <tpl fld="22" item="10"/>
          <tpl fld="7" item="0"/>
        </tpls>
      </n>
      <m in="0" bc="00B4F0FF" fc="00404040">
        <tpls c="4">
          <tpl fld="1" item="6"/>
          <tpl fld="6" item="17"/>
          <tpl fld="22" item="10"/>
          <tpl fld="7" item="0"/>
        </tpls>
      </m>
      <n v="7683600" in="0" bc="00B4F0FF" fc="00008000">
        <tpls c="4">
          <tpl fld="1" item="6"/>
          <tpl hier="33" item="1"/>
          <tpl fld="22" item="10"/>
          <tpl fld="7" item="0"/>
        </tpls>
      </n>
      <n v="23896200" in="0" bc="00B4F0FF" fc="00008000">
        <tpls c="4">
          <tpl fld="1" item="6"/>
          <tpl fld="6" item="6"/>
          <tpl fld="22" item="10"/>
          <tpl fld="7" item="0"/>
        </tpls>
      </n>
      <n v="656100" in="0" bc="00B4F0FF" fc="00008000">
        <tpls c="4">
          <tpl fld="1" item="6"/>
          <tpl hier="33" item="7"/>
          <tpl fld="22" item="10"/>
          <tpl fld="7" item="0"/>
        </tpls>
      </n>
      <n v="20605000" in="0" bc="00B4F0FF" fc="00008000">
        <tpls c="4">
          <tpl fld="1" item="6"/>
          <tpl fld="6" item="18"/>
          <tpl fld="22" item="10"/>
          <tpl fld="7" item="0"/>
        </tpls>
      </n>
      <n v="14374300" in="0" bc="00B4F0FF" fc="00008000">
        <tpls c="4">
          <tpl fld="1" item="6"/>
          <tpl fld="8" item="6"/>
          <tpl fld="22" item="10"/>
          <tpl fld="7" item="0"/>
        </tpls>
      </n>
      <n v="1668300" in="0" bc="00B4F0FF" fc="00008000">
        <tpls c="4">
          <tpl fld="1" item="6"/>
          <tpl fld="6" item="5"/>
          <tpl fld="22" item="10"/>
          <tpl fld="7" item="0"/>
        </tpls>
      </n>
      <n v="7393600" in="0" bc="00B4F0FF" fc="00008000">
        <tpls c="4">
          <tpl fld="1" item="6"/>
          <tpl fld="6" item="19"/>
          <tpl fld="22" item="10"/>
          <tpl fld="7" item="0"/>
        </tpls>
      </n>
      <n v="946591194.78999996" in="0" bc="00B4F0FF" fc="00008000">
        <tpls c="4">
          <tpl fld="1" item="6"/>
          <tpl fld="4" item="181"/>
          <tpl fld="22" item="10"/>
          <tpl fld="7" item="0"/>
        </tpls>
      </n>
      <m in="0" bc="00B4F0FF" fc="00404040">
        <tpls c="4">
          <tpl fld="1" item="6"/>
          <tpl fld="6" item="8"/>
          <tpl fld="22" item="10"/>
          <tpl fld="7" item="0"/>
        </tpls>
      </m>
      <n v="186973494.79000002" in="0" bc="00B4F0FF" fc="00008000">
        <tpls c="4">
          <tpl fld="1" item="6"/>
          <tpl hier="33" item="13"/>
          <tpl fld="22" item="10"/>
          <tpl fld="7" item="0"/>
        </tpls>
      </n>
      <n v="116382200" in="0" bc="00B4F0FF" fc="00008000">
        <tpls c="5">
          <tpl fld="1" item="31"/>
          <tpl hier="33" item="4"/>
          <tpl fld="2" item="5"/>
          <tpl hier="40" item="17"/>
          <tpl hier="51" item="4294967295"/>
        </tpls>
      </n>
      <n v="95127116.26000002" in="0" bc="00B4F0FF" fc="00008000">
        <tpls c="5">
          <tpl fld="1" item="31"/>
          <tpl hier="33" item="4"/>
          <tpl fld="2" item="13"/>
          <tpl hier="40" item="17"/>
          <tpl hier="51" item="4294967295"/>
        </tpls>
      </n>
      <n v="67587556" in="0" bc="00B4F0FF" fc="00008000">
        <tpls c="5">
          <tpl fld="1" item="31"/>
          <tpl hier="33" item="4"/>
          <tpl fld="2" item="1"/>
          <tpl hier="40" item="17"/>
          <tpl hier="51" item="4294967295"/>
        </tpls>
      </n>
      <n v="1751890862.9238572" in="0" bc="00B4F0FF" fc="00008000">
        <tpls c="5">
          <tpl fld="1" item="12"/>
          <tpl hier="33" item="4"/>
          <tpl fld="2" item="1"/>
          <tpl hier="40" item="17"/>
          <tpl hier="51" item="4294967295"/>
        </tpls>
      </n>
      <m in="0" fc="00404040">
        <tpls c="5">
          <tpl fld="9" item="9"/>
          <tpl hier="33" item="4"/>
          <tpl fld="2" item="2"/>
          <tpl hier="40" item="17"/>
          <tpl hier="51" item="4294967295"/>
        </tpls>
      </m>
      <m in="0" bc="00B4F0FF" fc="00404040">
        <tpls c="5">
          <tpl fld="1" item="4"/>
          <tpl hier="33" item="4"/>
          <tpl fld="2" item="3"/>
          <tpl hier="40" item="17"/>
          <tpl hier="51" item="4294967295"/>
        </tpls>
      </m>
      <n v="0.14244523718509786" in="2" bc="00B4F0FF" fc="00008000">
        <tpls c="5">
          <tpl fld="1" item="15"/>
          <tpl hier="33" item="4"/>
          <tpl fld="2" item="0"/>
          <tpl hier="40" item="17"/>
          <tpl hier="51" item="4294967295"/>
        </tpls>
      </n>
      <m in="0" bc="00B4F0FF" fc="00404040">
        <tpls c="5">
          <tpl fld="1" item="39"/>
          <tpl hier="33" item="4"/>
          <tpl fld="2" item="3"/>
          <tpl hier="40" item="17"/>
          <tpl hier="51" item="4294967295"/>
        </tpls>
      </m>
      <n v="60341234335.929993" in="0" bc="00B4F0FF" fc="00008000">
        <tpls c="5">
          <tpl fld="1" item="43"/>
          <tpl hier="33" item="4"/>
          <tpl fld="2" item="6"/>
          <tpl hier="40" item="17"/>
          <tpl hier="51" item="4294967295"/>
        </tpls>
      </n>
      <n v="90762061.859999985" in="0" bc="00B4F0FF" fc="00008000">
        <tpls c="5">
          <tpl fld="1" item="31"/>
          <tpl hier="33" item="4"/>
          <tpl fld="2" item="0"/>
          <tpl hier="40" item="17"/>
          <tpl hier="51" item="4294967295"/>
        </tpls>
      </n>
      <n v="864740700" in="0" bc="00B4F0FF" fc="00008000">
        <tpls c="5">
          <tpl fld="1" item="13"/>
          <tpl hier="33" item="4"/>
          <tpl fld="2" item="16"/>
          <tpl hier="40" item="17"/>
          <tpl hier="51" item="4294967295"/>
        </tpls>
      </n>
      <n v="84788381.769999996" in="0" bc="00B4F0FF" fc="00008000">
        <tpls c="5">
          <tpl fld="1" item="49"/>
          <tpl hier="33" item="4"/>
          <tpl fld="2" item="36"/>
          <tpl hier="40" item="17"/>
          <tpl hier="51" item="4294967295"/>
        </tpls>
      </n>
      <m in="0" bc="00B4F0FF" fc="00404040">
        <tpls c="5">
          <tpl fld="1" item="5"/>
          <tpl hier="33" item="4"/>
          <tpl fld="2" item="2"/>
          <tpl hier="40" item="17"/>
          <tpl hier="51" item="4294967295"/>
        </tpls>
      </m>
      <n v="0.10530438736173318" in="1" bc="00B4F0FF" fc="00008000">
        <tpls c="5">
          <tpl fld="1" item="21"/>
          <tpl hier="33" item="4"/>
          <tpl fld="2" item="1"/>
          <tpl hier="40" item="17"/>
          <tpl hier="51" item="4294967295"/>
        </tpls>
      </n>
      <m in="0" bc="00B4F0FF" fc="00404040">
        <tpls c="5">
          <tpl fld="1" item="31"/>
          <tpl hier="33" item="4"/>
          <tpl fld="2" item="2"/>
          <tpl hier="40" item="17"/>
          <tpl hier="51" item="4294967295"/>
        </tpls>
      </m>
      <m in="0" bc="00B4F0FF" fc="00404040">
        <tpls c="5">
          <tpl fld="1" item="12"/>
          <tpl hier="33" item="4"/>
          <tpl fld="2" item="2"/>
          <tpl hier="40" item="17"/>
          <tpl hier="51" item="4294967295"/>
        </tpls>
      </m>
      <n v="81594700" in="0" bc="00B4F0FF" fc="00008000">
        <tpls c="5">
          <tpl fld="1" item="31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0"/>
          <tpl hier="33" item="4"/>
          <tpl fld="2" item="3"/>
          <tpl hier="40" item="17"/>
          <tpl hier="51" item="4294967295"/>
        </tpls>
      </m>
      <m in="0" bc="00B4F0FF" fc="00404040">
        <tpls c="5">
          <tpl fld="1" item="54"/>
          <tpl hier="33" item="4"/>
          <tpl fld="2" item="2"/>
          <tpl hier="40" item="17"/>
          <tpl hier="51" item="4294967295"/>
        </tpls>
      </m>
      <n v="409354882.31999993" in="0" bc="00B4F0FF" fc="00008000">
        <tpls c="5">
          <tpl fld="1" item="25"/>
          <tpl hier="33" item="4"/>
          <tpl fld="2" item="13"/>
          <tpl hier="40" item="17"/>
          <tpl hier="51" item="4294967295"/>
        </tpls>
      </n>
      <n v="64729900" in="0" bc="00B4F0FF" fc="00008000">
        <tpls c="5">
          <tpl fld="1" item="31"/>
          <tpl hier="33" item="4"/>
          <tpl fld="2" item="16"/>
          <tpl hier="40" item="17"/>
          <tpl hier="51" item="4294967295"/>
        </tpls>
      </n>
      <n v="168571400" in="0" bc="00B4F0FF" fc="00008000">
        <tpls c="5">
          <tpl fld="1" item="49"/>
          <tpl hier="33" item="4"/>
          <tpl fld="2" item="17"/>
          <tpl hier="40" item="17"/>
          <tpl hier="51" item="4294967295"/>
        </tpls>
      </n>
      <n v="76215700" in="0" bc="00B4F0FF" fc="00008000">
        <tpls c="5">
          <tpl fld="1" item="31"/>
          <tpl hier="33" item="4"/>
          <tpl fld="2" item="10"/>
          <tpl hier="40" item="17"/>
          <tpl hier="51" item="4294967295"/>
        </tpls>
      </n>
      <n v="141185238118.62003" in="0" bc="00B4F0FF" fc="00008000">
        <tpls c="5">
          <tpl fld="1" item="5"/>
          <tpl hier="33" item="4"/>
          <tpl fld="2" item="4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31"/>
          <tpl hier="40" item="17"/>
          <tpl hier="51" item="4294967295"/>
        </tpls>
      </n>
      <n v="0.15258133044137828" in="2" bc="00B4F0FF" fc="00008000">
        <tpls c="5">
          <tpl fld="1" item="9"/>
          <tpl hier="33" item="4"/>
          <tpl fld="2" item="0"/>
          <tpl hier="40" item="17"/>
          <tpl hier="51" item="4294967295"/>
        </tpls>
      </n>
      <m in="0" bc="00B4F0FF" fc="00404040">
        <tpls c="5">
          <tpl fld="1" item="16"/>
          <tpl hier="33" item="4"/>
          <tpl fld="2" item="2"/>
          <tpl hier="40" item="17"/>
          <tpl hier="51" item="4294967295"/>
        </tpls>
      </m>
      <m in="0" bc="00B4F0FF" fc="00404040">
        <tpls c="5">
          <tpl fld="1" item="40"/>
          <tpl hier="33" item="4"/>
          <tpl fld="2" item="3"/>
          <tpl hier="40" item="17"/>
          <tpl hier="51" item="4294967295"/>
        </tpls>
      </m>
      <n v="58295863.620000005" in="0" bc="00B4F0FF" fc="00008000">
        <tpls c="5">
          <tpl fld="1" item="19"/>
          <tpl hier="33" item="4"/>
          <tpl fld="2" item="6"/>
          <tpl hier="40" item="17"/>
          <tpl hier="51" item="4294967295"/>
        </tpls>
      </n>
      <n v="0.1494016626919179" in="2" bc="00B4F0FF" fc="00008000">
        <tpls c="5">
          <tpl fld="1" item="15"/>
          <tpl hier="33" item="4"/>
          <tpl fld="2" item="22"/>
          <tpl hier="40" item="17"/>
          <tpl hier="51" item="4294967295"/>
        </tpls>
      </n>
      <n v="31442770.41" in="0" fc="00008000">
        <tpls c="5">
          <tpl fld="9" item="10"/>
          <tpl hier="33" item="4"/>
          <tpl fld="2" item="31"/>
          <tpl hier="40" item="17"/>
          <tpl hier="51" item="4294967295"/>
        </tpls>
      </n>
      <n v="724547400" in="0" bc="00B4F0FF" fc="00008000">
        <tpls c="5">
          <tpl fld="1" item="54"/>
          <tpl hier="33" item="4"/>
          <tpl fld="2" item="26"/>
          <tpl hier="40" item="17"/>
          <tpl hier="51" item="4294967295"/>
        </tpls>
      </n>
      <m in="0" bc="00B4F0FF" fc="00404040">
        <tpls c="5">
          <tpl fld="1" item="37"/>
          <tpl hier="33" item="4"/>
          <tpl fld="2" item="3"/>
          <tpl hier="40" item="17"/>
          <tpl hier="51" item="4294967295"/>
        </tpls>
      </m>
      <n v="3.3534517753218409E-3" in="1" bc="00B4F0FF" fc="00008000">
        <tpls c="5">
          <tpl fld="1" item="24"/>
          <tpl hier="33" item="4"/>
          <tpl fld="2" item="4"/>
          <tpl hier="40" item="17"/>
          <tpl hier="51" item="4294967295"/>
        </tpls>
      </n>
      <n v="1.2416351808725965E-2" in="1" bc="00B4F0FF" fc="00008000">
        <tpls c="5">
          <tpl fld="1" item="24"/>
          <tpl hier="33" item="4"/>
          <tpl fld="2" item="19"/>
          <tpl hier="40" item="17"/>
          <tpl hier="51" item="4294967295"/>
        </tpls>
      </n>
      <n v="91611534.020000011" in="0" bc="00B4F0FF" fc="00008000">
        <tpls c="5">
          <tpl fld="1" item="31"/>
          <tpl hier="33" item="4"/>
          <tpl fld="2" item="22"/>
          <tpl hier="40" item="17"/>
          <tpl hier="51" item="4294967295"/>
        </tpls>
      </n>
      <m in="0" bc="00B4F0FF" fc="00404040">
        <tpls c="5">
          <tpl fld="1" item="33"/>
          <tpl hier="33" item="4"/>
          <tpl fld="2" item="3"/>
          <tpl hier="40" item="17"/>
          <tpl hier="51" item="4294967295"/>
        </tpls>
      </m>
      <n v="20805165611.259998" in="0" bc="00B4F0FF" fc="00008000">
        <tpls c="5">
          <tpl fld="1" item="20"/>
          <tpl hier="33" item="4"/>
          <tpl fld="2" item="31"/>
          <tpl hier="40" item="17"/>
          <tpl hier="51" item="4294967295"/>
        </tpls>
      </n>
      <n v="150946210" in="0" bc="00B4F0FF" fc="00008000">
        <tpls c="5">
          <tpl fld="1" item="25"/>
          <tpl hier="33" item="4"/>
          <tpl fld="2" item="20"/>
          <tpl hier="40" item="17"/>
          <tpl hier="51" item="4294967295"/>
        </tpls>
      </n>
      <n v="7301583092.2192802" in="0" bc="00B4F0FF" fc="00008000">
        <tpls c="5">
          <tpl fld="1" item="37"/>
          <tpl hier="33" item="4"/>
          <tpl fld="2" item="4"/>
          <tpl hier="40" item="17"/>
          <tpl hier="51" item="4294967295"/>
        </tpls>
      </n>
      <n v="0.1299052539702438" in="1" bc="00B4F0FF" fc="00008000">
        <tpls c="5">
          <tpl fld="1" item="21"/>
          <tpl hier="33" item="4"/>
          <tpl fld="2" item="6"/>
          <tpl hier="40" item="17"/>
          <tpl hier="51" item="4294967295"/>
        </tpls>
      </n>
      <n v="134498369898.49001" in="0" bc="00B4F0FF" fc="00008000">
        <tpls c="5">
          <tpl fld="1" item="5"/>
          <tpl hier="33" item="4"/>
          <tpl fld="2" item="14"/>
          <tpl hier="40" item="17"/>
          <tpl hier="51" item="4294967295"/>
        </tpls>
      </n>
      <n v="9.1244332557517127E-2" in="1" bc="00B4F0FF" fc="00008000">
        <tpls c="5">
          <tpl fld="1" item="21"/>
          <tpl hier="33" item="4"/>
          <tpl fld="2" item="31"/>
          <tpl hier="40" item="17"/>
          <tpl hier="51" item="4294967295"/>
        </tpls>
      </n>
      <n v="233229322048.24899" in="0" bc="00B4F0FF" fc="00008000">
        <tpls c="5">
          <tpl fld="1" item="16"/>
          <tpl hier="33" item="4"/>
          <tpl fld="2" item="31"/>
          <tpl hier="40" item="17"/>
          <tpl hier="51" item="4294967295"/>
        </tpls>
      </n>
      <n v="644975418.92999947" in="0" bc="00B4F0FF" fc="00008000">
        <tpls c="5">
          <tpl fld="1" item="54"/>
          <tpl hier="33" item="4"/>
          <tpl fld="2" item="4"/>
          <tpl hier="40" item="17"/>
          <tpl hier="51" item="4294967295"/>
        </tpls>
      </n>
      <n v="710019247.0600003" in="0" bc="00B4F0FF" fc="00008000">
        <tpls c="5">
          <tpl fld="1" item="13"/>
          <tpl hier="33" item="4"/>
          <tpl fld="2" item="1"/>
          <tpl hier="40" item="17"/>
          <tpl hier="51" item="4294967295"/>
        </tpls>
      </n>
      <m in="0" bc="00B4F0FF" fc="00404040">
        <tpls c="5">
          <tpl fld="1" item="29"/>
          <tpl hier="33" item="4"/>
          <tpl fld="2" item="3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7"/>
          <tpl hier="40" item="17"/>
          <tpl hier="51" item="4294967295"/>
        </tpls>
      </m>
      <n v="10406835411.125" in="0" bc="00B4F0FF" fc="00008000">
        <tpls c="5">
          <tpl fld="1" item="40"/>
          <tpl hier="33" item="4"/>
          <tpl fld="2" item="1"/>
          <tpl hier="40" item="17"/>
          <tpl hier="51" item="4294967295"/>
        </tpls>
      </n>
      <m in="0" bc="00B4F0FF" fc="00404040">
        <tpls c="5">
          <tpl fld="1" item="28"/>
          <tpl hier="33" item="4"/>
          <tpl fld="2" item="36"/>
          <tpl hier="40" item="17"/>
          <tpl hier="51" item="4294967295"/>
        </tpls>
      </m>
      <m in="1" bc="00B4F0FF" fc="00404040">
        <tpls c="5">
          <tpl fld="1" item="24"/>
          <tpl hier="33" item="4"/>
          <tpl fld="2" item="3"/>
          <tpl hier="40" item="17"/>
          <tpl hier="51" item="4294967295"/>
        </tpls>
      </m>
      <m in="0" bc="00B4F0FF" fc="00404040">
        <tpls c="5">
          <tpl fld="1" item="28"/>
          <tpl hier="33" item="4"/>
          <tpl fld="2" item="2"/>
          <tpl hier="40" item="17"/>
          <tpl hier="51" item="4294967295"/>
        </tpls>
      </m>
      <m in="0" fc="00404040">
        <tpls c="5">
          <tpl fld="9" item="10"/>
          <tpl hier="33" item="4"/>
          <tpl fld="2" item="3"/>
          <tpl hier="40" item="17"/>
          <tpl hier="51" item="4294967295"/>
        </tpls>
      </m>
      <n v="5.3364360760574806E-3" in="1" bc="00B4F0FF" fc="00008000">
        <tpls c="5">
          <tpl fld="1" item="24"/>
          <tpl hier="33" item="4"/>
          <tpl fld="2" item="6"/>
          <tpl hier="40" item="17"/>
          <tpl hier="51" item="4294967295"/>
        </tpls>
      </n>
      <n v="183695764730.8045" in="0" bc="00B4F0FF" fc="00008000">
        <tpls c="5">
          <tpl fld="1" item="4"/>
          <tpl hier="33" item="4"/>
          <tpl fld="2" item="1"/>
          <tpl hier="40" item="17"/>
          <tpl hier="51" item="4294967295"/>
        </tpls>
      </n>
      <n v="46644142633.419998" in="0" bc="00B4F0FF" fc="00008000">
        <tpls c="5">
          <tpl fld="1" item="43"/>
          <tpl hier="33" item="4"/>
          <tpl fld="2" item="14"/>
          <tpl hier="40" item="17"/>
          <tpl hier="51" item="4294967295"/>
        </tpls>
      </n>
      <m in="0" bc="00B4F0FF" fc="00404040">
        <tpls c="5">
          <tpl fld="1" item="19"/>
          <tpl hier="33" item="4"/>
          <tpl fld="2" item="3"/>
          <tpl hier="40" item="17"/>
          <tpl hier="51" item="4294967295"/>
        </tpls>
      </m>
      <m in="0" bc="00B4F0FF" fc="00404040">
        <tpls c="5">
          <tpl fld="1" item="6"/>
          <tpl hier="33" item="4"/>
          <tpl fld="2" item="2"/>
          <tpl hier="40" item="17"/>
          <tpl hier="51" item="4294967295"/>
        </tpls>
      </m>
      <m in="1" bc="00B4F0FF" fc="00404040">
        <tpls c="5">
          <tpl fld="1" item="21"/>
          <tpl hier="33" item="4"/>
          <tpl fld="2" item="3"/>
          <tpl hier="40" item="17"/>
          <tpl hier="51" item="4294967295"/>
        </tpls>
      </m>
      <n v="154635000" in="0" bc="00B4F0FF" fc="00008000">
        <tpls c="5">
          <tpl fld="1" item="25"/>
          <tpl hier="33" item="4"/>
          <tpl fld="2" item="16"/>
          <tpl hier="40" item="17"/>
          <tpl hier="51" item="4294967295"/>
        </tpls>
      </n>
      <m in="0" bc="00B4F0FF" fc="00404040">
        <tpls c="5">
          <tpl fld="1" item="4"/>
          <tpl hier="33" item="4"/>
          <tpl fld="2" item="2"/>
          <tpl hier="40" item="17"/>
          <tpl hier="51" item="4294967295"/>
        </tpls>
      </m>
      <m in="0" bc="00B4F0FF" fc="00404040">
        <tpls c="5">
          <tpl fld="1" item="49"/>
          <tpl hier="33" item="4"/>
          <tpl fld="2" item="3"/>
          <tpl hier="40" item="17"/>
          <tpl hier="51" item="4294967295"/>
        </tpls>
      </m>
      <n v="55492452.610000007" in="0" fc="00008000">
        <tpls c="5">
          <tpl fld="20" item="10"/>
          <tpl hier="33" item="4"/>
          <tpl fld="2" item="0"/>
          <tpl hier="40" item="17"/>
          <tpl hier="51" item="4294967295"/>
        </tpls>
      </n>
      <n v="103773681897.5269" in="0" bc="00B4F0FF" fc="00008000">
        <tpls c="5">
          <tpl fld="1" item="34"/>
          <tpl hier="33" item="4"/>
          <tpl fld="2" item="8"/>
          <tpl hier="40" item="17"/>
          <tpl hier="51" item="4294967295"/>
        </tpls>
      </n>
      <m in="0" fc="00404040">
        <tpls c="5">
          <tpl fld="9" item="10"/>
          <tpl hier="33" item="4"/>
          <tpl fld="2" item="2"/>
          <tpl hier="40" item="17"/>
          <tpl hier="51" item="4294967295"/>
        </tpls>
      </m>
      <m in="0" fc="00404040">
        <tpls c="5">
          <tpl fld="9" item="9"/>
          <tpl hier="33" item="4"/>
          <tpl fld="2" item="26"/>
          <tpl hier="40" item="17"/>
          <tpl hier="51" item="4294967295"/>
        </tpls>
      </m>
      <n v="163221891500" in="0" bc="00B4F0FF" fc="00008000">
        <tpls c="5">
          <tpl fld="1" item="16"/>
          <tpl hier="33" item="4"/>
          <tpl fld="2" item="17"/>
          <tpl hier="40" item="17"/>
          <tpl hier="51" item="4294967295"/>
        </tpls>
      </n>
      <n v="252489456.53000006" in="0" bc="00B4F0FF" fc="00008000">
        <tpls c="5">
          <tpl fld="1" item="25"/>
          <tpl hier="33" item="4"/>
          <tpl fld="2" item="31"/>
          <tpl hier="40" item="17"/>
          <tpl hier="51" item="4294967295"/>
        </tpls>
      </n>
      <n v="138897205400" in="0" bc="00B4F0FF" fc="00008000">
        <tpls c="5">
          <tpl fld="1" item="5"/>
          <tpl hier="33" item="4"/>
          <tpl fld="2" item="5"/>
          <tpl hier="40" item="17"/>
          <tpl hier="51" item="4294967295"/>
        </tpls>
      </n>
      <n v="100619238871.88998" in="0" bc="00B4F0FF" fc="00008000">
        <tpls c="5">
          <tpl fld="1" item="34"/>
          <tpl hier="33" item="4"/>
          <tpl fld="2" item="1"/>
          <tpl hier="40" item="17"/>
          <tpl hier="51" item="4294967295"/>
        </tpls>
      </n>
      <n v="48536707032" in="0" bc="00B4F0FF" fc="00008000">
        <tpls c="5">
          <tpl fld="1" item="53"/>
          <tpl hier="33" item="4"/>
          <tpl fld="2" item="6"/>
          <tpl hier="40" item="17"/>
          <tpl hier="51" item="4294967295"/>
        </tpls>
      </n>
      <n v="0.50712635026661135" bc="00B4F0FF" fc="00008000">
        <tpls c="5">
          <tpl fld="1" item="48"/>
          <tpl hier="33" item="4"/>
          <tpl fld="2" item="1"/>
          <tpl hier="40" item="17"/>
          <tpl hier="51" item="4294967295"/>
        </tpls>
      </n>
      <n v="0" in="0" fc="00404040">
        <tpls c="5">
          <tpl fld="9" item="9"/>
          <tpl hier="33" item="4"/>
          <tpl fld="2" item="22"/>
          <tpl hier="40" item="17"/>
          <tpl hier="51" item="4294967295"/>
        </tpls>
      </n>
      <m in="0" fc="00404040">
        <tpls c="5">
          <tpl fld="9" item="10"/>
          <tpl hier="33" item="4"/>
          <tpl fld="2" item="28"/>
          <tpl hier="40" item="17"/>
          <tpl hier="51" item="4294967295"/>
        </tpls>
      </m>
      <n v="752646431.3599999" in="0" bc="00B4F0FF" fc="00008000">
        <tpls c="5">
          <tpl fld="1" item="13"/>
          <tpl hier="33" item="4"/>
          <tpl fld="2" item="22"/>
          <tpl hier="40" item="17"/>
          <tpl hier="51" item="4294967295"/>
        </tpls>
      </n>
      <n v="10608739.57" in="0" fc="00008000">
        <tpls c="5">
          <tpl fld="9" item="10"/>
          <tpl hier="33" item="4"/>
          <tpl fld="2" item="1"/>
          <tpl hier="40" item="17"/>
          <tpl hier="51" item="4294967295"/>
        </tpls>
      </n>
      <n v="57678892.850000009" in="0" bc="00B4F0FF" fc="00008000">
        <tpls c="5">
          <tpl fld="1" item="19"/>
          <tpl hier="33" item="4"/>
          <tpl fld="2" item="0"/>
          <tpl hier="40" item="17"/>
          <tpl hier="51" item="4294967295"/>
        </tpls>
      </n>
      <n v="0.54524401183737281" bc="00B4F0FF" fc="00008000">
        <tpls c="5">
          <tpl fld="1" item="48"/>
          <tpl hier="33" item="4"/>
          <tpl fld="2" item="33"/>
          <tpl hier="40" item="17"/>
          <tpl hier="51" item="4294967295"/>
        </tpls>
      </n>
      <n v="601971006.85000014" in="0" bc="00B4F0FF" fc="00008000">
        <tpls c="5">
          <tpl fld="1" item="54"/>
          <tpl hier="33" item="4"/>
          <tpl fld="2" item="1"/>
          <tpl hier="40" item="17"/>
          <tpl hier="51" item="4294967295"/>
        </tpls>
      </n>
      <m in="0" bc="00B4F0FF" fc="00404040">
        <tpls c="5">
          <tpl fld="1" item="25"/>
          <tpl hier="33" item="4"/>
          <tpl fld="2" item="3"/>
          <tpl hier="40" item="17"/>
          <tpl hier="51" item="4294967295"/>
        </tpls>
      </m>
      <n v="30068992378" in="0" bc="00B4F0FF" fc="00008000">
        <tpls c="5">
          <tpl fld="1" item="44"/>
          <tpl hier="33" item="4"/>
          <tpl fld="2" item="1"/>
          <tpl hier="40" item="17"/>
          <tpl hier="51" item="4294967295"/>
        </tpls>
      </n>
      <n v="127478253707.23164" in="0" bc="00B4F0FF" fc="00008000">
        <tpls c="5">
          <tpl fld="1" item="34"/>
          <tpl hier="33" item="4"/>
          <tpl fld="2" item="10"/>
          <tpl hier="40" item="17"/>
          <tpl hier="51" item="4294967295"/>
        </tpls>
      </n>
      <n v="0.48747952231444497" in="0" bc="00B4F0FF" fc="00008000">
        <tpls c="5">
          <tpl fld="1" item="7"/>
          <tpl hier="33" item="4"/>
          <tpl fld="2" item="1"/>
          <tpl hier="40" item="17"/>
          <tpl hier="51" item="4294967295"/>
        </tpls>
      </n>
      <n v="96327512900" in="0" bc="00B4F0FF" fc="00008000">
        <tpls c="5">
          <tpl fld="1" item="5"/>
          <tpl hier="33" item="4"/>
          <tpl fld="2" item="20"/>
          <tpl hier="40" item="17"/>
          <tpl hier="51" item="4294967295"/>
        </tpls>
      </n>
      <n v="-1333283.8900000001" in="0" bc="00B4F0FF" fc="00000080">
        <tpls c="5">
          <tpl fld="1" item="41"/>
          <tpl hier="33" item="4"/>
          <tpl fld="2" item="22"/>
          <tpl hier="40" item="17"/>
          <tpl hier="51" item="4294967295"/>
        </tpls>
      </n>
      <m in="0" bc="00B4F0FF" fc="00404040">
        <tpls c="5">
          <tpl fld="1" item="43"/>
          <tpl hier="33" item="4"/>
          <tpl fld="2" item="2"/>
          <tpl hier="40" item="17"/>
          <tpl hier="51" item="4294967295"/>
        </tpls>
      </m>
      <m in="0" fc="00404040">
        <tpls c="5">
          <tpl fld="9" item="9"/>
          <tpl hier="33" item="4"/>
          <tpl fld="2" item="10"/>
          <tpl hier="40" item="17"/>
          <tpl hier="51" item="4294967295"/>
        </tpls>
      </m>
      <m in="0" bc="00B4F0FF" fc="00404040">
        <tpls c="5">
          <tpl fld="1" item="44"/>
          <tpl hier="33" item="4"/>
          <tpl fld="2" item="36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6"/>
          <tpl hier="40" item="17"/>
          <tpl hier="51" item="4294967295"/>
        </tpls>
      </n>
      <n v="48214275.130000025" in="0" fc="00008000">
        <tpls c="5">
          <tpl fld="20" item="10"/>
          <tpl hier="33" item="4"/>
          <tpl fld="2" item="4"/>
          <tpl hier="40" item="17"/>
          <tpl hier="51" item="4294967295"/>
        </tpls>
      </n>
      <n v="3.8776131906332364E-3" in="1" bc="00B4F0FF" fc="00008000">
        <tpls c="5">
          <tpl fld="1" item="24"/>
          <tpl hier="33" item="4"/>
          <tpl fld="2" item="8"/>
          <tpl hier="40" item="17"/>
          <tpl hier="51" item="4294967295"/>
        </tpls>
      </n>
      <m in="0" bc="00B4F0FF" fc="00404040">
        <tpls c="5">
          <tpl fld="1" item="51"/>
          <tpl hier="33" item="4"/>
          <tpl fld="2" item="36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1"/>
          <tpl hier="40" item="17"/>
          <tpl hier="51" item="4294967295"/>
        </tpls>
      </n>
      <m in="2" bc="00B4F0FF" fc="00404040">
        <tpls c="5">
          <tpl fld="1" item="9"/>
          <tpl hier="33" item="4"/>
          <tpl fld="2" item="2"/>
          <tpl hier="40" item="17"/>
          <tpl hier="51" item="4294967295"/>
        </tpls>
      </m>
      <n v="10713317112.148748" in="0" bc="00B4F0FF" fc="00008000">
        <tpls c="5">
          <tpl fld="1" item="40"/>
          <tpl hier="33" item="4"/>
          <tpl fld="2" item="14"/>
          <tpl hier="40" item="17"/>
          <tpl hier="51" item="4294967295"/>
        </tpls>
      </n>
      <n v="10545231306.31875" in="0" bc="00B4F0FF" fc="00008000">
        <tpls c="5">
          <tpl fld="1" item="40"/>
          <tpl hier="33" item="4"/>
          <tpl fld="2" item="22"/>
          <tpl hier="40" item="17"/>
          <tpl hier="51" item="4294967295"/>
        </tpls>
      </n>
      <m in="0" bc="00B4F0FF" fc="00404040">
        <tpls c="5">
          <tpl fld="1" item="6"/>
          <tpl hier="33" item="4"/>
          <tpl fld="2" item="3"/>
          <tpl hier="40" item="17"/>
          <tpl hier="51" item="4294967295"/>
        </tpls>
      </m>
      <n v="1201180365.6199999" in="0" bc="00B4F0FF" fc="00008000">
        <tpls c="5">
          <tpl fld="1" item="28"/>
          <tpl hier="33" item="4"/>
          <tpl fld="2" item="28"/>
          <tpl hier="40" item="17"/>
          <tpl hier="51" item="4294967295"/>
        </tpls>
      </n>
      <n v="41668271001.199997" in="0" bc="00B4F0FF" fc="00008000">
        <tpls c="5">
          <tpl fld="1" item="33"/>
          <tpl hier="33" item="4"/>
          <tpl fld="2" item="1"/>
          <tpl hier="40" item="17"/>
          <tpl hier="51" item="4294967295"/>
        </tpls>
      </n>
      <n v="470916530.78385693" in="0" bc="00B4F0FF" fc="00008000">
        <tpls c="5">
          <tpl fld="1" item="25"/>
          <tpl hier="33" item="4"/>
          <tpl fld="2" item="1"/>
          <tpl hier="40" item="17"/>
          <tpl hier="51" item="4294967295"/>
        </tpls>
      </n>
      <n v="1424498900" bc="00B4F0FF" fc="00008000">
        <tpls c="5">
          <tpl fld="1" item="38"/>
          <tpl hier="33" item="4"/>
          <tpl fld="2" item="19"/>
          <tpl hier="40" item="17"/>
          <tpl hier="51" item="4294967295"/>
        </tpls>
      </n>
      <m in="0" bc="00B4F0FF" fc="00404040">
        <tpls c="5">
          <tpl fld="1" item="53"/>
          <tpl hier="33" item="4"/>
          <tpl fld="2" item="2"/>
          <tpl hier="40" item="17"/>
          <tpl hier="51" item="4294967295"/>
        </tpls>
      </m>
      <n v="1025267100.37" in="0" bc="00B4F0FF" fc="00008000">
        <tpls c="5">
          <tpl fld="1" item="28"/>
          <tpl hier="33" item="4"/>
          <tpl fld="2" item="1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29"/>
          <tpl hier="40" item="17"/>
          <tpl hier="51" item="4294967295"/>
        </tpls>
      </n>
      <m in="2" bc="00B4F0FF" fc="00404040">
        <tpls c="5">
          <tpl fld="1" item="9"/>
          <tpl hier="33" item="4"/>
          <tpl fld="2" item="3"/>
          <tpl hier="40" item="17"/>
          <tpl hier="51" item="4294967295"/>
        </tpls>
      </m>
      <m in="0" bc="00B4F0FF" fc="00404040">
        <tpls c="5">
          <tpl fld="1" item="13"/>
          <tpl hier="33" item="4"/>
          <tpl fld="2" item="2"/>
          <tpl hier="40" item="17"/>
          <tpl hier="51" item="4294967295"/>
        </tpls>
      </m>
      <n v="52669630138.536911" in="0" bc="00B4F0FF" fc="00008000">
        <tpls c="5">
          <tpl fld="1" item="33"/>
          <tpl hier="33" item="4"/>
          <tpl fld="2" item="14"/>
          <tpl hier="40" item="17"/>
          <tpl hier="51" item="4294967295"/>
        </tpls>
      </n>
      <m in="0" fc="00404040">
        <tpls c="5">
          <tpl fld="9" item="5"/>
          <tpl hier="33" item="4"/>
          <tpl fld="2" item="7"/>
          <tpl hier="40" item="17"/>
          <tpl hier="51" item="4294967295"/>
        </tpls>
      </m>
      <n v="66253124.630000003" in="0" fc="00008000">
        <tpls c="5">
          <tpl fld="20" item="11"/>
          <tpl hier="33" item="4"/>
          <tpl fld="2" item="1"/>
          <tpl hier="40" item="17"/>
          <tpl hier="51" item="4294967295"/>
        </tpls>
      </n>
      <n v="0.1817621260686178" in="2" bc="00B4F0FF" fc="00008000">
        <tpls c="5">
          <tpl fld="1" item="15"/>
          <tpl hier="33" item="4"/>
          <tpl fld="2" item="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"/>
          <tpl hier="40" item="17"/>
          <tpl hier="51" item="4294967295"/>
        </tpls>
      </m>
      <n v="58940359131.020004" in="0" bc="00B4F0FF" fc="00008000">
        <tpls c="5">
          <tpl fld="1" item="43"/>
          <tpl hier="33" item="4"/>
          <tpl fld="2" item="1"/>
          <tpl hier="40" item="17"/>
          <tpl hier="51" item="4294967295"/>
        </tpls>
      </n>
      <m in="0" bc="00B4F0FF" fc="00404040">
        <tpls c="5">
          <tpl fld="1" item="29"/>
          <tpl hier="33" item="4"/>
          <tpl fld="2" item="2"/>
          <tpl hier="40" item="17"/>
          <tpl hier="51" item="4294967295"/>
        </tpls>
      </m>
      <m in="0" bc="00B4F0FF" fc="00404040">
        <tpls c="5">
          <tpl fld="1" item="40"/>
          <tpl hier="33" item="4"/>
          <tpl fld="2" item="32"/>
          <tpl hier="40" item="17"/>
          <tpl hier="51" item="4294967295"/>
        </tpls>
      </m>
      <n v="19852981553.360001" in="0" bc="00B4F0FF" fc="00008000">
        <tpls c="5">
          <tpl fld="1" item="20"/>
          <tpl hier="33" item="4"/>
          <tpl fld="2" item="8"/>
          <tpl hier="40" item="17"/>
          <tpl hier="51" item="4294967295"/>
        </tpls>
      </n>
      <m bc="00B4F0FF" fc="00404040">
        <tpls c="5">
          <tpl fld="1" item="48"/>
          <tpl hier="33" item="4"/>
          <tpl fld="2" item="3"/>
          <tpl hier="40" item="17"/>
          <tpl hier="51" item="4294967295"/>
        </tpls>
      </m>
      <n v="17968400477.480003" in="0" bc="00B4F0FF" fc="00008000">
        <tpls c="5">
          <tpl fld="1" item="29"/>
          <tpl hier="33" item="4"/>
          <tpl fld="2" item="18"/>
          <tpl hier="40" item="17"/>
          <tpl hier="51" item="4294967295"/>
        </tpls>
      </n>
      <n v="0.12463511892951207" in="1" bc="00B4F0FF" fc="00008000">
        <tpls c="5">
          <tpl fld="1" item="21"/>
          <tpl hier="33" item="4"/>
          <tpl fld="2" item="16"/>
          <tpl hier="40" item="17"/>
          <tpl hier="51" item="4294967295"/>
        </tpls>
      </n>
      <n v="148712566.52000001" in="0" bc="00B4F0FF" fc="00008000">
        <tpls c="5">
          <tpl fld="1" item="49"/>
          <tpl hier="33" item="4"/>
          <tpl fld="2" item="8"/>
          <tpl hier="40" item="17"/>
          <tpl hier="51" item="4294967295"/>
        </tpls>
      </n>
      <m in="0" fc="00404040">
        <tpls c="5">
          <tpl fld="9" item="5"/>
          <tpl hier="33" item="4"/>
          <tpl fld="2" item="10"/>
          <tpl hier="40" item="17"/>
          <tpl hier="51" item="4294967295"/>
        </tpls>
      </m>
      <m in="0" bc="00B4F0FF" fc="00404040">
        <tpls c="5">
          <tpl fld="1" item="46"/>
          <tpl hier="33" item="4"/>
          <tpl fld="2" item="3"/>
          <tpl hier="40" item="17"/>
          <tpl hier="51" item="4294967295"/>
        </tpls>
      </m>
      <m in="0" fc="00404040">
        <tpls c="5">
          <tpl fld="20" item="11"/>
          <tpl hier="33" item="4"/>
          <tpl fld="2" item="16"/>
          <tpl hier="40" item="17"/>
          <tpl hier="51" item="4294967295"/>
        </tpls>
      </m>
      <n v="122070100" in="0" bc="00B4F0FF" fc="00008000">
        <tpls c="5">
          <tpl fld="1" item="49"/>
          <tpl hier="33" item="4"/>
          <tpl fld="2" item="19"/>
          <tpl hier="40" item="17"/>
          <tpl hier="51" item="4294967295"/>
        </tpls>
      </n>
      <m in="0" fc="00404040">
        <tpls c="5">
          <tpl fld="9" item="5"/>
          <tpl hier="33" item="4"/>
          <tpl fld="2" item="15"/>
          <tpl hier="40" item="17"/>
          <tpl hier="51" item="4294967295"/>
        </tpls>
      </m>
      <n v="146399470000" in="0" bc="00B4F0FF" fc="00008000">
        <tpls c="5">
          <tpl fld="1" item="16"/>
          <tpl hier="33" item="4"/>
          <tpl fld="2" item="9"/>
          <tpl hier="40" item="17"/>
          <tpl hier="51" item="4294967295"/>
        </tpls>
      </n>
      <n v="886838100" in="0" bc="00B4F0FF" fc="00008000">
        <tpls c="5">
          <tpl fld="1" item="54"/>
          <tpl hier="33" item="4"/>
          <tpl fld="2" item="20"/>
          <tpl hier="40" item="17"/>
          <tpl hier="51" item="4294967295"/>
        </tpls>
      </n>
      <m in="0" bc="00B4F0FF" fc="00404040">
        <tpls c="5">
          <tpl fld="1" item="44"/>
          <tpl hier="33" item="4"/>
          <tpl fld="2" item="16"/>
          <tpl hier="40" item="17"/>
          <tpl hier="51" item="4294967295"/>
        </tpls>
      </m>
      <n v="223521093205.948" in="0" bc="00B4F0FF" fc="00008000">
        <tpls c="5">
          <tpl fld="1" item="16"/>
          <tpl hier="33" item="4"/>
          <tpl fld="2" item="0"/>
          <tpl hier="40" item="17"/>
          <tpl hier="51" item="4294967295"/>
        </tpls>
      </n>
      <n v="218217643470.97" in="0" bc="00B4F0FF" fc="00008000">
        <tpls c="5">
          <tpl fld="1" item="16"/>
          <tpl hier="33" item="4"/>
          <tpl fld="2" item="14"/>
          <tpl hier="40" item="17"/>
          <tpl hier="51" item="4294967295"/>
        </tpls>
      </n>
      <n v="61853023.599999994" in="0" fc="00008000">
        <tpls c="5">
          <tpl fld="20" item="10"/>
          <tpl hier="33" item="4"/>
          <tpl fld="2" item="1"/>
          <tpl hier="40" item="17"/>
          <tpl hier="51" item="4294967295"/>
        </tpls>
      </n>
      <n v="332046238.13" in="0" bc="00B4F0FF" fc="00008000">
        <tpls c="5">
          <tpl fld="1" item="25"/>
          <tpl hier="33" item="4"/>
          <tpl fld="2" item="33"/>
          <tpl hier="40" item="17"/>
          <tpl hier="51" item="4294967295"/>
        </tpls>
      </n>
      <m bc="00B4F0FF" fc="00404040">
        <tpls c="5">
          <tpl fld="1" item="38"/>
          <tpl hier="33" item="4"/>
          <tpl fld="2" item="3"/>
          <tpl hier="40" item="17"/>
          <tpl hier="51" item="4294967295"/>
        </tpls>
      </m>
      <n v="0.16420282467194774" in="2" bc="00B4F0FF" fc="00008000">
        <tpls c="5">
          <tpl fld="1" item="15"/>
          <tpl hier="33" item="4"/>
          <tpl fld="2" item="4"/>
          <tpl hier="40" item="17"/>
          <tpl hier="51" item="4294967295"/>
        </tpls>
      </n>
      <n v="54373578024.025002" in="0" bc="00B4F0FF" fc="00008000">
        <tpls c="5">
          <tpl fld="1" item="43"/>
          <tpl hier="33" item="4"/>
          <tpl fld="2" item="8"/>
          <tpl hier="40" item="17"/>
          <tpl hier="51" item="4294967295"/>
        </tpls>
      </n>
      <m in="0" bc="00B4F0FF" fc="00404040">
        <tpls c="5">
          <tpl fld="1" item="34"/>
          <tpl hier="33" item="4"/>
          <tpl fld="2" item="19"/>
          <tpl hier="40" item="17"/>
          <tpl hier="51" item="4294967295"/>
        </tpls>
      </m>
      <n v="0.14127827806078178" in="2" bc="00B4F0FF" fc="00008000">
        <tpls c="5">
          <tpl fld="1" item="9"/>
          <tpl hier="33" item="4"/>
          <tpl fld="2" item="17"/>
          <tpl hier="40" item="17"/>
          <tpl hier="51" item="4294967295"/>
        </tpls>
      </n>
      <m in="0" fc="00404040">
        <tpls c="5">
          <tpl fld="9" item="10"/>
          <tpl hier="33" item="4"/>
          <tpl fld="2" item="14"/>
          <tpl hier="40" item="17"/>
          <tpl hier="51" item="4294967295"/>
        </tpls>
      </m>
      <n v="129960490" in="0" bc="00B4F0FF" fc="00008000">
        <tpls c="5">
          <tpl fld="1" item="30"/>
          <tpl hier="33" item="4"/>
          <tpl fld="2" item="20"/>
          <tpl hier="40" item="17"/>
          <tpl hier="51" item="4294967295"/>
        </tpls>
      </n>
      <n v="0.13613484850552779" in="2" bc="00B4F0FF" fc="00008000">
        <tpls c="5">
          <tpl fld="1" item="9"/>
          <tpl hier="33" item="4"/>
          <tpl fld="2" item="21"/>
          <tpl hier="40" item="17"/>
          <tpl hier="51" item="4294967295"/>
        </tpls>
      </n>
      <m in="0" bc="00B4F0FF" fc="00404040">
        <tpls c="5">
          <tpl fld="1" item="25"/>
          <tpl hier="33" item="4"/>
          <tpl fld="2" item="2"/>
          <tpl hier="40" item="17"/>
          <tpl hier="51" item="4294967295"/>
        </tpls>
      </m>
      <n v="93052422" in="0" bc="00B4F0FF" fc="00008000">
        <tpls c="5">
          <tpl fld="1" item="32"/>
          <tpl hier="33" item="4"/>
          <tpl fld="2" item="32"/>
          <tpl hier="40" item="17"/>
          <tpl hier="51" item="4294967295"/>
        </tpls>
      </n>
      <n v="138944647851.03003" in="0" bc="00B4F0FF" fc="00008000">
        <tpls c="5">
          <tpl fld="1" item="5"/>
          <tpl hier="33" item="4"/>
          <tpl fld="2" item="0"/>
          <tpl hier="40" item="17"/>
          <tpl hier="51" item="4294967295"/>
        </tpls>
      </n>
      <n v="152564826.09999999" in="0" bc="00B4F0FF" fc="00008000">
        <tpls c="5">
          <tpl fld="1" item="49"/>
          <tpl hier="33" item="4"/>
          <tpl fld="2" item="22"/>
          <tpl hier="40" item="17"/>
          <tpl hier="51" item="4294967295"/>
        </tpls>
      </n>
      <n v="34125591.619999997" in="0" fc="00008000">
        <tpls c="5">
          <tpl fld="9" item="10"/>
          <tpl hier="33" item="4"/>
          <tpl fld="2" item="22"/>
          <tpl hier="40" item="17"/>
          <tpl hier="51" item="4294967295"/>
        </tpls>
      </n>
      <n v="71785100" in="0" bc="00B4F0FF" fc="00008000">
        <tpls c="5">
          <tpl fld="1" item="31"/>
          <tpl hier="33" item="4"/>
          <tpl fld="2" item="15"/>
          <tpl hier="40" item="17"/>
          <tpl hier="51" item="4294967295"/>
        </tpls>
      </n>
      <n v="59099100" in="0" bc="00B4F0FF" fc="00008000">
        <tpls c="5">
          <tpl fld="1" item="31"/>
          <tpl hier="33" item="4"/>
          <tpl fld="2" item="11"/>
          <tpl hier="40" item="17"/>
          <tpl hier="51" item="4294967295"/>
        </tpls>
      </n>
      <m in="0" bc="00B4F0FF" fc="00404040">
        <tpls c="5">
          <tpl fld="1" item="31"/>
          <tpl hier="33" item="4"/>
          <tpl fld="2" item="3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22"/>
          <tpl hier="40" item="17"/>
          <tpl hier="51" item="4294967295"/>
        </tpls>
      </n>
      <n v="3426548501.5639877" in="0" bc="00B4F0FF" fc="00008000">
        <tpls c="5">
          <tpl fld="1" item="36"/>
          <tpl hier="33" item="4"/>
          <tpl fld="2" item="37"/>
          <tpl hier="40" item="17"/>
          <tpl hier="51" item="4294967295"/>
        </tpls>
      </n>
      <m in="0" bc="00B4F0FF" fc="00404040">
        <tpls c="5">
          <tpl fld="1" item="51"/>
          <tpl hier="33" item="4"/>
          <tpl fld="2" item="3"/>
          <tpl hier="40" item="17"/>
          <tpl hier="51" item="4294967295"/>
        </tpls>
      </m>
      <n v="15801050824.839928" in="0" bc="00B4F0FF" fc="00008000">
        <tpls c="5">
          <tpl fld="1" item="51"/>
          <tpl hier="33" item="4"/>
          <tpl fld="2" item="1"/>
          <tpl hier="40" item="17"/>
          <tpl hier="51" item="4294967295"/>
        </tpls>
      </n>
      <n v="182113800" in="0" bc="00B4F0FF" fc="00008000">
        <tpls c="5">
          <tpl fld="1" item="6"/>
          <tpl hier="33" item="4"/>
          <tpl fld="2" item="19"/>
          <tpl hier="40" item="17"/>
          <tpl hier="51" item="4294967295"/>
        </tpls>
      </n>
      <n v="329653840.53000009" in="0" bc="00B4F0FF" fc="00008000">
        <tpls c="5">
          <tpl fld="1" item="6"/>
          <tpl hier="33" item="4"/>
          <tpl fld="2" item="0"/>
          <tpl hier="40" item="17"/>
          <tpl hier="51" item="4294967295"/>
        </tpls>
      </n>
      <n v="1.2356742797203916E-2" in="1" bc="00B4F0FF" fc="00008000">
        <tpls c="5">
          <tpl fld="1" item="24"/>
          <tpl hier="33" item="4"/>
          <tpl fld="2" item="20"/>
          <tpl hier="40" item="17"/>
          <tpl hier="51" item="4294967295"/>
        </tpls>
      </n>
      <n v="4.391210662194776E-3" in="1" bc="00B4F0FF" fc="00008000">
        <tpls c="5">
          <tpl fld="1" item="24"/>
          <tpl hier="33" item="4"/>
          <tpl fld="2" item="1"/>
          <tpl hier="40" item="17"/>
          <tpl hier="51" item="4294967295"/>
        </tpls>
      </n>
      <n v="0.46272464842638039" in="0" bc="00B4F0FF" fc="00008000">
        <tpls c="5">
          <tpl fld="1" item="7"/>
          <tpl hier="33" item="4"/>
          <tpl fld="2" item="16"/>
          <tpl hier="40" item="17"/>
          <tpl hier="51" item="4294967295"/>
        </tpls>
      </n>
      <n v="1608533200" in="0" bc="00B4F0FF" fc="00008000">
        <tpls c="5">
          <tpl fld="1" item="12"/>
          <tpl hier="33" item="4"/>
          <tpl fld="2" item="16"/>
          <tpl hier="40" item="17"/>
          <tpl hier="51" item="4294967295"/>
        </tpls>
      </n>
      <n v="1150645381.2" in="0" bc="00B4F0FF" fc="00008000">
        <tpls c="5">
          <tpl fld="1" item="28"/>
          <tpl hier="33" item="4"/>
          <tpl fld="2" item="4"/>
          <tpl hier="40" item="17"/>
          <tpl hier="51" item="4294967295"/>
        </tpls>
      </n>
      <n v="1019895303.85" in="0" bc="00B4F0FF" fc="00008000">
        <tpls c="5">
          <tpl fld="1" item="28"/>
          <tpl hier="33" item="4"/>
          <tpl fld="2" item="13"/>
          <tpl hier="40" item="17"/>
          <tpl hier="51" item="4294967295"/>
        </tpls>
      </n>
      <n v="0.16006818426347338" in="2" bc="00B4F0FF" fc="00008000">
        <tpls c="5">
          <tpl fld="1" item="9"/>
          <tpl hier="33" item="4"/>
          <tpl fld="2" item="31"/>
          <tpl hier="40" item="17"/>
          <tpl hier="51" item="4294967295"/>
        </tpls>
      </n>
      <m in="0" bc="00B4F0FF" fc="00404040">
        <tpls c="5">
          <tpl fld="1" item="36"/>
          <tpl hier="33" item="4"/>
          <tpl fld="2" item="3"/>
          <tpl hier="40" item="17"/>
          <tpl hier="51" item="4294967295"/>
        </tpls>
      </m>
      <n v="62846760" in="0" bc="00B4F0FF" fc="00008000">
        <tpls c="5">
          <tpl fld="1" item="31"/>
          <tpl hier="33" item="4"/>
          <tpl fld="2" item="21"/>
          <tpl hier="40" item="17"/>
          <tpl hier="51" item="4294967295"/>
        </tpls>
      </n>
      <m in="0" bc="00B4F0FF" fc="00404040">
        <tpls c="5">
          <tpl fld="1" item="49"/>
          <tpl hier="33" item="4"/>
          <tpl fld="2" item="2"/>
          <tpl hier="40" item="17"/>
          <tpl hier="51" item="4294967295"/>
        </tpls>
      </m>
      <n v="0.51438019688564285" in="0" bc="00B4F0FF" fc="00008000">
        <tpls c="5">
          <tpl fld="1" item="7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"/>
          <tpl hier="33" item="4"/>
          <tpl fld="2" item="3"/>
          <tpl hier="40" item="17"/>
          <tpl hier="51" item="4294967295"/>
        </tpls>
      </m>
      <m in="0" bc="00B4F0FF" fc="00404040">
        <tpls c="5">
          <tpl fld="1" item="28"/>
          <tpl hier="33" item="4"/>
          <tpl fld="2" item="3"/>
          <tpl hier="40" item="17"/>
          <tpl hier="51" item="4294967295"/>
        </tpls>
      </m>
      <n v="279255411.46000004" in="0" bc="00B4F0FF" fc="00008000">
        <tpls c="5">
          <tpl fld="1" item="6"/>
          <tpl hier="33" item="4"/>
          <tpl fld="2" item="14"/>
          <tpl hier="40" item="17"/>
          <tpl hier="51" item="4294967295"/>
        </tpls>
      </n>
      <n v="1581069071.7399998" in="0" bc="00B4F0FF" fc="00008000">
        <tpls c="5">
          <tpl fld="1" item="12"/>
          <tpl hier="33" item="4"/>
          <tpl fld="2" item="4"/>
          <tpl hier="40" item="17"/>
          <tpl hier="51" item="4294967295"/>
        </tpls>
      </n>
      <m in="1" bc="00B4F0FF" fc="00404040">
        <tpls c="5">
          <tpl fld="1" item="24"/>
          <tpl hier="33" item="4"/>
          <tpl fld="2" item="2"/>
          <tpl hier="40" item="17"/>
          <tpl hier="51" item="4294967295"/>
        </tpls>
      </m>
      <n v="68475952" in="0" bc="00B4F0FF" fc="00008000">
        <tpls c="5">
          <tpl fld="1" item="31"/>
          <tpl hier="33" item="4"/>
          <tpl fld="2" item="6"/>
          <tpl hier="40" item="17"/>
          <tpl hier="51" item="4294967295"/>
        </tpls>
      </n>
      <m in="0" fc="00404040">
        <tpls c="5">
          <tpl fld="9" item="10"/>
          <tpl hier="33" item="4"/>
          <tpl fld="2" item="17"/>
          <tpl hier="40" item="17"/>
          <tpl hier="51" item="4294967295"/>
        </tpls>
      </m>
      <n v="547469683.05999994" in="0" bc="00B4F0FF" fc="00008000">
        <tpls c="5">
          <tpl fld="1" item="2"/>
          <tpl hier="33" item="4"/>
          <tpl fld="2" item="4"/>
          <tpl hier="40" item="17"/>
          <tpl hier="51" item="4294967295"/>
        </tpls>
      </n>
      <n v="0.15973651922125964" in="2" bc="00B4F0FF" fc="00008000">
        <tpls c="5">
          <tpl fld="1" item="9"/>
          <tpl hier="33" item="4"/>
          <tpl fld="2" item="5"/>
          <tpl hier="40" item="17"/>
          <tpl hier="51" item="4294967295"/>
        </tpls>
      </n>
      <m in="0" bc="00B4F0FF" fc="00404040">
        <tpls c="5">
          <tpl fld="1" item="43"/>
          <tpl hier="33" item="4"/>
          <tpl fld="2" item="36"/>
          <tpl hier="40" item="17"/>
          <tpl hier="51" item="4294967295"/>
        </tpls>
      </m>
      <n v="0.62879217993223224" bc="00B4F0FF" fc="00008000">
        <tpls c="5">
          <tpl fld="1" item="48"/>
          <tpl hier="33" item="4"/>
          <tpl fld="2" item="14"/>
          <tpl hier="40" item="17"/>
          <tpl hier="51" item="4294967295"/>
        </tpls>
      </n>
      <n v="0.19903449442808402" in="1" bc="00B4F0FF" fc="00008000">
        <tpls c="5">
          <tpl fld="1" item="21"/>
          <tpl hier="33" item="4"/>
          <tpl fld="2" item="27"/>
          <tpl hier="40" item="17"/>
          <tpl hier="51" item="4294967295"/>
        </tpls>
      </n>
      <n v="0.54292825300256065" bc="00B4F0FF" fc="00008000">
        <tpls c="5">
          <tpl fld="1" item="48"/>
          <tpl hier="33" item="4"/>
          <tpl fld="2" item="29"/>
          <tpl hier="40" item="17"/>
          <tpl hier="51" item="4294967295"/>
        </tpls>
      </n>
      <m in="0" fc="00404040">
        <tpls c="5">
          <tpl fld="9" item="9"/>
          <tpl hier="33" item="4"/>
          <tpl fld="2" item="3"/>
          <tpl hier="40" item="17"/>
          <tpl hier="51" item="4294967295"/>
        </tpls>
      </m>
      <n v="0.47627062470190634" bc="00B4F0FF" fc="00008000">
        <tpls c="5">
          <tpl fld="1" item="48"/>
          <tpl hier="33" item="4"/>
          <tpl fld="2" item="6"/>
          <tpl hier="40" item="17"/>
          <tpl hier="51" item="4294967295"/>
        </tpls>
      </n>
      <n v="0.19020468454164072" in="2" bc="00B4F0FF" fc="00008000">
        <tpls c="5">
          <tpl fld="1" item="9"/>
          <tpl hier="33" item="4"/>
          <tpl fld="2" item="1"/>
          <tpl hier="40" item="17"/>
          <tpl hier="51" item="4294967295"/>
        </tpls>
      </n>
      <m in="0" bc="00B4F0FF" fc="00404040">
        <tpls c="5">
          <tpl fld="1" item="36"/>
          <tpl hier="33" item="4"/>
          <tpl fld="2" item="2"/>
          <tpl hier="40" item="17"/>
          <tpl hier="51" item="4294967295"/>
        </tpls>
      </m>
      <n v="129844667.14" in="0" bc="00B4F0FF" fc="00008000">
        <tpls c="5">
          <tpl fld="1" item="49"/>
          <tpl hier="33" item="4"/>
          <tpl fld="2" item="13"/>
          <tpl hier="40" item="17"/>
          <tpl hier="51" item="4294967295"/>
        </tpls>
      </n>
      <m in="1" bc="00B4F0FF" fc="00404040">
        <tpls c="5">
          <tpl fld="1" item="21"/>
          <tpl hier="33" item="4"/>
          <tpl fld="2" item="2"/>
          <tpl hier="40" item="17"/>
          <tpl hier="51" item="4294967295"/>
        </tpls>
      </m>
      <n v="45582569196.834999" in="0" bc="00B4F0FF" fc="00008000">
        <tpls c="5">
          <tpl fld="1" item="43"/>
          <tpl hier="33" item="4"/>
          <tpl fld="2" item="21"/>
          <tpl hier="40" item="17"/>
          <tpl hier="51" item="4294967295"/>
        </tpls>
      </n>
      <n v="903601500" in="0" bc="00B4F0FF" fc="00008000">
        <tpls c="5">
          <tpl fld="1" item="13"/>
          <tpl hier="33" item="4"/>
          <tpl fld="2" item="10"/>
          <tpl hier="40" item="17"/>
          <tpl hier="51" item="4294967295"/>
        </tpls>
      </n>
      <m in="0" bc="00B4F0FF" fc="00404040">
        <tpls c="5">
          <tpl fld="1" item="13"/>
          <tpl hier="33" item="4"/>
          <tpl fld="2" item="3"/>
          <tpl hier="40" item="17"/>
          <tpl hier="51" item="4294967295"/>
        </tpls>
      </m>
      <n v="186719022.39999998" in="0" bc="00B4F0FF" fc="00008000">
        <tpls c="5">
          <tpl fld="1" item="49"/>
          <tpl hier="33" item="4"/>
          <tpl fld="2" item="1"/>
          <tpl hier="40" item="17"/>
          <tpl hier="51" item="4294967295"/>
        </tpls>
      </n>
      <n v="1523366200" in="0" bc="00B4F0FF" fc="00008000">
        <tpls c="5">
          <tpl fld="1" item="12"/>
          <tpl hier="33" item="4"/>
          <tpl fld="2" item="26"/>
          <tpl hier="40" item="17"/>
          <tpl hier="51" item="4294967295"/>
        </tpls>
      </n>
      <n v="54512400" in="0" bc="00B4F0FF" fc="00008000">
        <tpls c="5">
          <tpl fld="1" item="25"/>
          <tpl hier="33" item="4"/>
          <tpl fld="2" item="21"/>
          <tpl hier="40" item="17"/>
          <tpl hier="51" item="4294967295"/>
        </tpls>
      </n>
      <n v="0.54565043005906178" in="0" bc="00B4F0FF" fc="00008000">
        <tpls c="5">
          <tpl fld="1" item="7"/>
          <tpl hier="33" item="4"/>
          <tpl fld="2" item="21"/>
          <tpl hier="40" item="17"/>
          <tpl hier="51" item="4294967295"/>
        </tpls>
      </n>
      <m in="0" fc="00404040">
        <tpls c="5">
          <tpl fld="9" item="10"/>
          <tpl hier="33" item="4"/>
          <tpl fld="2" item="26"/>
          <tpl hier="40" item="17"/>
          <tpl hier="51" item="4294967295"/>
        </tpls>
      </m>
      <n v="531938100" in="0" bc="00B4F0FF" fc="00008000">
        <tpls c="5">
          <tpl fld="1" item="25"/>
          <tpl hier="33" item="4"/>
          <tpl fld="2" item="27"/>
          <tpl hier="40" item="17"/>
          <tpl hier="51" item="4294967295"/>
        </tpls>
      </n>
      <n v="129427300" in="0" bc="00B4F0FF" fc="00008000">
        <tpls c="5">
          <tpl fld="1" item="49"/>
          <tpl hier="33" item="4"/>
          <tpl fld="2" item="10"/>
          <tpl hier="40" item="17"/>
          <tpl hier="51" item="4294967295"/>
        </tpls>
      </n>
      <m in="0" bc="00B4F0FF" fc="00404040">
        <tpls c="5">
          <tpl fld="1" item="7"/>
          <tpl hier="33" item="4"/>
          <tpl fld="2" item="2"/>
          <tpl hier="40" item="17"/>
          <tpl hier="51" item="4294967295"/>
        </tpls>
      </m>
      <m in="0" bc="00B4F0FF" fc="00404040">
        <tpls c="5">
          <tpl fld="1" item="7"/>
          <tpl hier="33" item="4"/>
          <tpl fld="2" item="3"/>
          <tpl hier="40" item="17"/>
          <tpl hier="51" item="4294967295"/>
        </tpls>
      </m>
      <n v="555088380.22000003" in="0" bc="00B4F0FF" fc="00008000">
        <tpls c="5">
          <tpl fld="1" item="2"/>
          <tpl hier="33" item="4"/>
          <tpl fld="2" item="1"/>
          <tpl hier="40" item="17"/>
          <tpl hier="51" item="4294967295"/>
        </tpls>
      </n>
      <n v="23098519913.579998" in="0" bc="00B4F0FF" fc="00008000">
        <tpls c="5">
          <tpl fld="1" item="20"/>
          <tpl hier="33" item="4"/>
          <tpl fld="2" item="1"/>
          <tpl hier="40" item="17"/>
          <tpl hier="51" item="4294967295"/>
        </tpls>
      </n>
      <m in="0" bc="00B4F0FF" fc="00404040">
        <tpls c="5">
          <tpl fld="1" item="54"/>
          <tpl hier="33" item="4"/>
          <tpl fld="2" item="3"/>
          <tpl hier="40" item="17"/>
          <tpl hier="51" item="4294967295"/>
        </tpls>
      </m>
      <m bc="00B4F0FF" fc="00404040">
        <tpls c="5">
          <tpl fld="1" item="48"/>
          <tpl hier="33" item="4"/>
          <tpl fld="2" item="2"/>
          <tpl hier="40" item="17"/>
          <tpl hier="51" item="4294967295"/>
        </tpls>
      </m>
      <n v="74503200" in="0" bc="00B4F0FF" fc="00008000">
        <tpls c="5">
          <tpl fld="1" item="31"/>
          <tpl hier="33" item="4"/>
          <tpl fld="2" item="26"/>
          <tpl hier="40" item="17"/>
          <tpl hier="51" item="4294967295"/>
        </tpls>
      </n>
      <n v="214527718.17999998" in="0" bc="00B4F0FF" fc="00008000">
        <tpls c="5">
          <tpl fld="1" item="49"/>
          <tpl hier="33" item="4"/>
          <tpl fld="2" item="4"/>
          <tpl hier="40" item="17"/>
          <tpl hier="51" item="4294967295"/>
        </tpls>
      </n>
      <m in="0" bc="00B4F0FF" fc="00404040">
        <tpls c="5">
          <tpl fld="1" item="2"/>
          <tpl hier="33" item="4"/>
          <tpl fld="2" item="2"/>
          <tpl hier="40" item="17"/>
          <tpl hier="51" item="4294967295"/>
        </tpls>
      </m>
      <m in="0" bc="00B4F0FF" fc="00404040">
        <tpls c="5">
          <tpl fld="1" item="12"/>
          <tpl hier="33" item="4"/>
          <tpl fld="2" item="3"/>
          <tpl hier="40" item="17"/>
          <tpl hier="51" item="4294967295"/>
        </tpls>
      </m>
      <m in="0" bc="00B4F0FF" fc="00404040">
        <tpls c="5">
          <tpl fld="1" item="43"/>
          <tpl hier="33" item="4"/>
          <tpl fld="2" item="3"/>
          <tpl hier="40" item="17"/>
          <tpl hier="51" item="4294967295"/>
        </tpls>
      </m>
      <m in="2" bc="00B4F0FF" fc="00404040">
        <tpls c="5">
          <tpl fld="1" item="15"/>
          <tpl hier="33" item="4"/>
          <tpl fld="2" item="2"/>
          <tpl hier="40" item="17"/>
          <tpl hier="51" item="4294967295"/>
        </tpls>
      </m>
      <n v="0.14839663543746673" in="2" bc="00B4F0FF" fc="00008000">
        <tpls c="5">
          <tpl fld="1" item="15"/>
          <tpl hier="33" item="4"/>
          <tpl fld="2" item="23"/>
          <tpl hier="40" item="17"/>
          <tpl hier="51" item="4294967295"/>
        </tpls>
      </n>
      <n v="0.1517574123398289" in="2" bc="00B4F0FF" fc="00008000">
        <tpls c="5">
          <tpl fld="1" item="15"/>
          <tpl hier="33" item="4"/>
          <tpl fld="2" item="5"/>
          <tpl hier="40" item="17"/>
          <tpl hier="51" item="4294967295"/>
        </tpls>
      </n>
      <m in="2" bc="00B4F0FF" fc="00404040">
        <tpls c="5">
          <tpl fld="1" item="15"/>
          <tpl hier="33" item="4"/>
          <tpl fld="2" item="3"/>
          <tpl hier="40" item="17"/>
          <tpl hier="51" item="4294967295"/>
        </tpls>
      </m>
      <m in="0" bc="00B4F0FF" fc="00404040">
        <tpls c="5">
          <tpl fld="1" item="28"/>
          <tpl hier="33" item="4"/>
          <tpl fld="2" item="19"/>
          <tpl hier="40" item="17"/>
          <tpl hier="51" item="4294967295"/>
        </tpls>
      </m>
      <n v="915312600" in="0" bc="00B4F0FF" fc="00008000">
        <tpls c="5">
          <tpl fld="1" item="13"/>
          <tpl hier="33" item="4"/>
          <tpl fld="2" item="19"/>
          <tpl hier="40" item="17"/>
          <tpl hier="51" item="4294967295"/>
        </tpls>
      </n>
      <n v="7460110882.1374702" in="0" bc="00B4F0FF" fc="00008000">
        <tpls c="5">
          <tpl fld="1" item="37"/>
          <tpl hier="33" item="4"/>
          <tpl fld="2" item="6"/>
          <tpl hier="40" item="17"/>
          <tpl hier="51" item="4294967295"/>
        </tpls>
      </n>
      <m in="0" bc="00B4F0FF" fc="00404040">
        <tpls c="5">
          <tpl fld="1" item="37"/>
          <tpl hier="33" item="4"/>
          <tpl fld="2" item="2"/>
          <tpl hier="40" item="17"/>
          <tpl hier="51" item="4294967295"/>
        </tpls>
      </m>
      <n v="3793799997.009582" in="0" bc="00B4F0FF" fc="00008000">
        <tpls c="5">
          <tpl fld="1" item="37"/>
          <tpl hier="33" item="4"/>
          <tpl fld="2" item="15"/>
          <tpl hier="40" item="17"/>
          <tpl hier="51" item="4294967295"/>
        </tpls>
      </n>
      <n v="10730445541.83375" in="0" bc="00B4F0FF" fc="00008000">
        <tpls c="5">
          <tpl fld="1" item="40"/>
          <tpl hier="33" item="4"/>
          <tpl fld="2" item="7"/>
          <tpl hier="40" item="17"/>
          <tpl hier="51" item="4294967295"/>
        </tpls>
      </n>
      <n v="10697569667.304998" in="0" bc="00B4F0FF" fc="00008000">
        <tpls c="5">
          <tpl fld="1" item="40"/>
          <tpl hier="33" item="4"/>
          <tpl fld="2" item="8"/>
          <tpl hier="40" item="17"/>
          <tpl hier="51" item="4294967295"/>
        </tpls>
      </n>
      <n v="11600721381.429073" in="0" bc="00B4F0FF" fc="00008000">
        <tpls c="5">
          <tpl fld="1" item="40"/>
          <tpl hier="33" item="4"/>
          <tpl fld="2" item="28"/>
          <tpl hier="40" item="17"/>
          <tpl hier="51" item="4294967295"/>
        </tpls>
      </n>
      <m in="0" bc="00B4F0FF" fc="00404040">
        <tpls c="5">
          <tpl fld="1" item="40"/>
          <tpl hier="33" item="4"/>
          <tpl fld="2" item="2"/>
          <tpl hier="40" item="17"/>
          <tpl hier="51" item="4294967295"/>
        </tpls>
      </m>
      <n v="9367683016.0203228" in="0" bc="00B4F0FF" fc="00008000">
        <tpls c="5">
          <tpl fld="1" item="40"/>
          <tpl hier="33" item="4"/>
          <tpl fld="2" item="21"/>
          <tpl hier="40" item="17"/>
          <tpl hier="51" item="4294967295"/>
        </tpls>
      </n>
      <n v="3.4243782993677086E-3" in="1" bc="00B4F0FF" fc="00008000">
        <tpls c="5">
          <tpl fld="1" item="24"/>
          <tpl hier="33" item="4"/>
          <tpl fld="2" item="0"/>
          <tpl hier="40" item="17"/>
          <tpl hier="51" item="4294967295"/>
        </tpls>
      </n>
      <n v="180986399.28999996" in="0" bc="00B4F0FF" fc="00008000">
        <tpls c="5">
          <tpl fld="1" item="49"/>
          <tpl hier="33" item="4"/>
          <tpl fld="2" item="0"/>
          <tpl hier="40" item="17"/>
          <tpl hier="51" item="4294967295"/>
        </tpls>
      </n>
      <n v="366269424.11999989" in="0" bc="00B4F0FF" fc="00008000">
        <tpls c="5">
          <tpl fld="1" item="25"/>
          <tpl hier="33" item="4"/>
          <tpl fld="2" item="0"/>
          <tpl hier="40" item="17"/>
          <tpl hier="51" item="4294967295"/>
        </tpls>
      </n>
      <n v="0.63724251648489449" bc="00B4F0FF" fc="00008000">
        <tpls c="5">
          <tpl fld="1" item="48"/>
          <tpl hier="33" item="4"/>
          <tpl fld="2" item="18"/>
          <tpl hier="40" item="17"/>
          <tpl hier="51" item="4294967295"/>
        </tpls>
      </n>
      <n v="985489208.58000004" in="0" bc="00B4F0FF" fc="00008000">
        <tpls c="5">
          <tpl fld="1" item="28"/>
          <tpl hier="33" item="4"/>
          <tpl fld="2" item="18"/>
          <tpl hier="40" item="17"/>
          <tpl hier="51" item="4294967295"/>
        </tpls>
      </n>
      <n v="45771547416.490005" in="0" bc="00B4F0FF" fc="00008000">
        <tpls c="5">
          <tpl fld="1" item="43"/>
          <tpl hier="33" item="4"/>
          <tpl fld="2" item="18"/>
          <tpl hier="40" item="17"/>
          <tpl hier="51" item="4294967295"/>
        </tpls>
      </n>
      <n v="97305416.25999999" in="0" bc="00B4F0FF" fc="00008000">
        <tpls c="5">
          <tpl fld="1" item="31"/>
          <tpl hier="33" item="4"/>
          <tpl fld="2" item="18"/>
          <tpl hier="40" item="17"/>
          <tpl hier="51" item="4294967295"/>
        </tpls>
      </n>
      <n v="302524002.3900001" in="0" bc="00B4F0FF" fc="00008000">
        <tpls c="5">
          <tpl fld="1" item="25"/>
          <tpl hier="33" item="4"/>
          <tpl fld="2" item="18"/>
          <tpl hier="40" item="17"/>
          <tpl hier="51" item="4294967295"/>
        </tpls>
      </n>
      <n v="1613010142.9200003" in="0" bc="00B4F0FF" fc="00008000">
        <tpls c="5">
          <tpl fld="1" item="12"/>
          <tpl hier="33" item="4"/>
          <tpl fld="2" item="18"/>
          <tpl hier="40" item="17"/>
          <tpl hier="51" item="4294967295"/>
        </tpls>
      </n>
      <m in="0" bc="00B4F0FF" fc="00404040">
        <tpls c="5">
          <tpl fld="1" item="39"/>
          <tpl hier="33" item="4"/>
          <tpl fld="2" item="2"/>
          <tpl hier="40" item="17"/>
          <tpl hier="51" item="4294967295"/>
        </tpls>
      </m>
      <n v="758756968.23000002" in="0" bc="00B4F0FF" fc="00008000">
        <tpls c="5">
          <tpl fld="1" item="39"/>
          <tpl hier="33" item="4"/>
          <tpl fld="2" item="1"/>
          <tpl hier="40" item="17"/>
          <tpl hier="51" item="4294967295"/>
        </tpls>
      </n>
      <m in="0" bc="00B4F0FF" fc="00404040">
        <tpls c="5">
          <tpl fld="1" item="35"/>
          <tpl hier="33" item="4"/>
          <tpl fld="2" item="3"/>
          <tpl hier="40" item="17"/>
          <tpl hier="51" item="4294967295"/>
        </tpls>
      </m>
      <m in="0" bc="00B4F0FF" fc="00404040">
        <tpls c="5">
          <tpl fld="1" item="35"/>
          <tpl hier="33" item="4"/>
          <tpl fld="2" item="2"/>
          <tpl hier="40" item="17"/>
          <tpl hier="51" item="4294967295"/>
        </tpls>
      </m>
      <n v="178526894322.38" in="0" bc="00B4F0FF" fc="00008000">
        <tpls c="5">
          <tpl fld="1" item="35"/>
          <tpl hier="33" item="4"/>
          <tpl fld="2" item="1"/>
          <tpl hier="40" item="17"/>
          <tpl hier="51" item="4294967295"/>
        </tpls>
      </n>
      <n v="134328061204.35699" in="0" bc="00B4F0FF" fc="00008000">
        <tpls c="5">
          <tpl fld="1" item="5"/>
          <tpl hier="33" item="4"/>
          <tpl fld="2" item="31"/>
          <tpl hier="40" item="17"/>
          <tpl hier="51" item="4294967295"/>
        </tpls>
      </n>
      <m in="0" bc="00B4F0FF" fc="00404040">
        <tpls c="5">
          <tpl fld="1" item="5"/>
          <tpl hier="33" item="4"/>
          <tpl fld="2" item="3"/>
          <tpl hier="40" item="17"/>
          <tpl hier="51" item="4294967295"/>
        </tpls>
      </m>
      <n v="115727570900" in="0" bc="00B4F0FF" fc="00008000">
        <tpls c="5">
          <tpl fld="1" item="5"/>
          <tpl hier="33" item="4"/>
          <tpl fld="2" item="17"/>
          <tpl hier="40" item="17"/>
          <tpl hier="51" item="4294967295"/>
        </tpls>
      </n>
      <n v="134577657520.61" in="0" bc="00B4F0FF" fc="00008000">
        <tpls c="5">
          <tpl fld="1" item="5"/>
          <tpl hier="33" item="4"/>
          <tpl fld="2" item="13"/>
          <tpl hier="40" item="17"/>
          <tpl hier="51" item="4294967295"/>
        </tpls>
      </n>
      <n v="158914354900" in="0" bc="00B4F0FF" fc="00008000">
        <tpls c="5">
          <tpl fld="1" item="16"/>
          <tpl hier="33" item="4"/>
          <tpl fld="2" item="15"/>
          <tpl hier="40" item="17"/>
          <tpl hier="51" item="4294967295"/>
        </tpls>
      </n>
      <n v="132874826400" in="0" bc="00B4F0FF" fc="00008000">
        <tpls c="5">
          <tpl fld="1" item="16"/>
          <tpl hier="33" item="4"/>
          <tpl fld="2" item="16"/>
          <tpl hier="40" item="17"/>
          <tpl hier="51" item="4294967295"/>
        </tpls>
      </n>
      <m in="0" bc="00B4F0FF" fc="00404040">
        <tpls c="5">
          <tpl fld="1" item="16"/>
          <tpl hier="33" item="4"/>
          <tpl fld="2" item="3"/>
          <tpl hier="40" item="17"/>
          <tpl hier="51" item="4294967295"/>
        </tpls>
      </m>
      <n v="233647520783.8045" in="0" bc="00B4F0FF" fc="00008000">
        <tpls c="5">
          <tpl fld="1" item="16"/>
          <tpl hier="33" item="4"/>
          <tpl fld="2" item="1"/>
          <tpl hier="40" item="17"/>
          <tpl hier="51" item="4294967295"/>
        </tpls>
      </n>
      <n v="226878301085.10098" in="0" bc="00B4F0FF" fc="00008000">
        <tpls c="5">
          <tpl fld="1" item="16"/>
          <tpl hier="33" item="4"/>
          <tpl fld="2" item="22"/>
          <tpl hier="40" item="17"/>
          <tpl hier="51" item="4294967295"/>
        </tpls>
      </n>
      <n v="209655418252.70001" in="0" bc="00B4F0FF" fc="00008000">
        <tpls c="5">
          <tpl fld="1" item="16"/>
          <tpl hier="33" item="4"/>
          <tpl fld="2" item="18"/>
          <tpl hier="40" item="17"/>
          <tpl hier="51" item="4294967295"/>
        </tpls>
      </n>
      <n v="158482369200" in="0" bc="00B4F0FF" fc="00008000">
        <tpls c="5">
          <tpl fld="1" item="16"/>
          <tpl hier="33" item="4"/>
          <tpl fld="2" item="21"/>
          <tpl hier="40" item="17"/>
          <tpl hier="51" item="4294967295"/>
        </tpls>
      </n>
      <n v="225105872557.95999" in="0" bc="00B4F0FF" fc="00008000">
        <tpls c="5">
          <tpl fld="1" item="16"/>
          <tpl hier="33" item="4"/>
          <tpl fld="2" item="5"/>
          <tpl hier="40" item="17"/>
          <tpl hier="51" item="4294967295"/>
        </tpls>
      </n>
      <n v="103972415147.3643" in="0" bc="00B4F0FF" fc="00008000">
        <tpls c="5">
          <tpl fld="1" item="16"/>
          <tpl hier="33" item="4"/>
          <tpl fld="2" item="36"/>
          <tpl hier="40" item="17"/>
          <tpl hier="51" item="4294967295"/>
        </tpls>
      </n>
      <n v="-5806100" in="0" bc="00B4F0FF" fc="00000080">
        <tpls c="5">
          <tpl fld="1" item="19"/>
          <tpl hier="33" item="4"/>
          <tpl fld="2" item="16"/>
          <tpl hier="40" item="17"/>
          <tpl hier="51" item="4294967295"/>
        </tpls>
      </n>
      <n v="51928100" in="0" bc="00B4F0FF" fc="00008000">
        <tpls c="5">
          <tpl fld="1" item="19"/>
          <tpl hier="33" item="4"/>
          <tpl fld="2" item="20"/>
          <tpl hier="40" item="17"/>
          <tpl hier="51" item="4294967295"/>
        </tpls>
      </n>
      <n v="251041700" in="0" bc="00B4F0FF" fc="00008000">
        <tpls c="5">
          <tpl fld="1" item="19"/>
          <tpl hier="33" item="4"/>
          <tpl fld="2" item="10"/>
          <tpl hier="40" item="17"/>
          <tpl hier="51" item="4294967295"/>
        </tpls>
      </n>
      <m in="0" bc="00B4F0FF" fc="00404040">
        <tpls c="5">
          <tpl fld="1" item="19"/>
          <tpl hier="33" item="4"/>
          <tpl fld="2" item="2"/>
          <tpl hier="40" item="17"/>
          <tpl hier="51" item="4294967295"/>
        </tpls>
      </m>
      <n v="124748270" in="0" bc="00B4F0FF" fc="00008000">
        <tpls c="5">
          <tpl fld="1" item="19"/>
          <tpl hier="33" item="4"/>
          <tpl fld="2" item="28"/>
          <tpl hier="40" item="17"/>
          <tpl hier="51" item="4294967295"/>
        </tpls>
      </n>
      <n v="41026734.679999992" in="0" bc="00B4F0FF" fc="00008000">
        <tpls c="5">
          <tpl fld="1" item="19"/>
          <tpl hier="33" item="4"/>
          <tpl fld="2" item="1"/>
          <tpl hier="40" item="17"/>
          <tpl hier="51" item="4294967295"/>
        </tpls>
      </n>
      <n v="49222400" in="0" bc="00B4F0FF" fc="00008000">
        <tpls c="5">
          <tpl fld="1" item="19"/>
          <tpl hier="33" item="4"/>
          <tpl fld="2" item="5"/>
          <tpl hier="40" item="17"/>
          <tpl hier="51" item="4294967295"/>
        </tpls>
      </n>
      <n v="22982285.75" in="0" bc="00B4F0FF" fc="00008000">
        <tpls c="5">
          <tpl fld="1" item="19"/>
          <tpl hier="33" item="4"/>
          <tpl fld="2" item="31"/>
          <tpl hier="40" item="17"/>
          <tpl hier="51" item="4294967295"/>
        </tpls>
      </n>
      <n v="169788400" in="0" bc="00B4F0FF" fc="00008000">
        <tpls c="5">
          <tpl fld="1" item="19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4"/>
          <tpl hier="40" item="17"/>
          <tpl hier="51" item="4294967295"/>
        </tpls>
      </m>
      <n v="33665.919999999925" in="0" bc="00B4F0FF" fc="00008000">
        <tpls c="5">
          <tpl fld="1" item="41"/>
          <tpl hier="33" item="4"/>
          <tpl fld="2" item="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6"/>
          <tpl hier="40" item="17"/>
          <tpl hier="51" item="4294967295"/>
        </tpls>
      </m>
      <m in="0" bc="00B4F0FF" fc="00404040">
        <tpls c="5">
          <tpl fld="1" item="41"/>
          <tpl hier="33" item="4"/>
          <tpl fld="2" item="2"/>
          <tpl hier="40" item="17"/>
          <tpl hier="51" item="4294967295"/>
        </tpls>
      </m>
      <m in="0" bc="00B4F0FF" fc="00404040">
        <tpls c="5">
          <tpl fld="1" item="41"/>
          <tpl hier="33" item="4"/>
          <tpl fld="2" item="20"/>
          <tpl hier="40" item="17"/>
          <tpl hier="51" item="4294967295"/>
        </tpls>
      </m>
      <m in="0" bc="00B4F0FF" fc="00404040">
        <tpls c="5">
          <tpl fld="1" item="41"/>
          <tpl hier="33" item="4"/>
          <tpl fld="2" item="23"/>
          <tpl hier="40" item="17"/>
          <tpl hier="51" item="4294967295"/>
        </tpls>
      </m>
      <m in="0" bc="00B4F0FF" fc="00404040">
        <tpls c="5">
          <tpl fld="1" item="41"/>
          <tpl hier="33" item="4"/>
          <tpl fld="2" item="18"/>
          <tpl hier="40" item="17"/>
          <tpl hier="51" item="4294967295"/>
        </tpls>
      </m>
      <n v="8.6465673689024941E-2" in="1" bc="00B4F0FF" fc="00008000">
        <tpls c="5">
          <tpl fld="1" item="21"/>
          <tpl hier="33" item="4"/>
          <tpl fld="2" item="8"/>
          <tpl hier="40" item="17"/>
          <tpl hier="51" item="4294967295"/>
        </tpls>
      </n>
      <n v="0.15546282446755552" in="2" bc="00B4F0FF" fc="00008000">
        <tpls c="5">
          <tpl fld="1" item="9"/>
          <tpl hier="33" item="4"/>
          <tpl fld="2" item="8"/>
          <tpl hier="40" item="17"/>
          <tpl hier="51" item="4294967295"/>
        </tpls>
      </n>
      <n v="47041336614.942902" in="0" bc="00B4F0FF" fc="00008000">
        <tpls c="5">
          <tpl fld="1" item="33"/>
          <tpl hier="33" item="4"/>
          <tpl fld="2" item="0"/>
          <tpl hier="40" item="17"/>
          <tpl hier="51" item="4294967295"/>
        </tpls>
      </n>
      <n v="48061332016.631996" in="0" bc="00B4F0FF" fc="00008000">
        <tpls c="5">
          <tpl fld="1" item="33"/>
          <tpl hier="33" item="4"/>
          <tpl fld="2" item="23"/>
          <tpl hier="40" item="17"/>
          <tpl hier="51" item="4294967295"/>
        </tpls>
      </n>
      <n v="42560022654.389999" in="0" bc="00B4F0FF" fc="00008000">
        <tpls c="5">
          <tpl fld="1" item="33"/>
          <tpl hier="33" item="4"/>
          <tpl fld="2" item="4"/>
          <tpl hier="40" item="17"/>
          <tpl hier="51" item="4294967295"/>
        </tpls>
      </n>
      <m in="0" bc="00B4F0FF" fc="00404040">
        <tpls c="5">
          <tpl fld="1" item="33"/>
          <tpl hier="33" item="4"/>
          <tpl fld="2" item="2"/>
          <tpl hier="40" item="17"/>
          <tpl hier="51" item="4294967295"/>
        </tpls>
      </m>
      <n v="83169679277.422501" in="0" bc="00B4F0FF" fc="00008000">
        <tpls c="5">
          <tpl fld="1" item="33"/>
          <tpl hier="33" item="4"/>
          <tpl fld="2" item="21"/>
          <tpl hier="40" item="17"/>
          <tpl hier="51" item="4294967295"/>
        </tpls>
      </n>
      <n v="51396558310.685616" in="0" bc="00B4F0FF" fc="00008000">
        <tpls c="5">
          <tpl fld="1" item="33"/>
          <tpl hier="33" item="4"/>
          <tpl fld="2" item="18"/>
          <tpl hier="40" item="17"/>
          <tpl hier="51" item="4294967295"/>
        </tpls>
      </n>
      <n v="87064309923.621185" in="0" bc="00B4F0FF" fc="00008000">
        <tpls c="5">
          <tpl fld="1" item="33"/>
          <tpl hier="33" item="4"/>
          <tpl fld="2" item="28"/>
          <tpl hier="40" item="17"/>
          <tpl hier="51" item="4294967295"/>
        </tpls>
      </n>
      <n v="47063014883.669998" in="0" bc="00B4F0FF" fc="00008000">
        <tpls c="5">
          <tpl fld="1" item="33"/>
          <tpl hier="33" item="4"/>
          <tpl fld="2" item="31"/>
          <tpl hier="40" item="17"/>
          <tpl hier="51" item="4294967295"/>
        </tpls>
      </n>
      <n v="19223461974.650002" in="0" bc="00B4F0FF" fc="00008000">
        <tpls c="5">
          <tpl fld="1" item="29"/>
          <tpl hier="33" item="4"/>
          <tpl fld="2" item="26"/>
          <tpl hier="40" item="17"/>
          <tpl hier="51" item="4294967295"/>
        </tpls>
      </n>
      <n v="21265865735.239998" in="0" bc="00B4F0FF" fc="00008000">
        <tpls c="5">
          <tpl fld="1" item="29"/>
          <tpl hier="33" item="4"/>
          <tpl fld="2" item="1"/>
          <tpl hier="40" item="17"/>
          <tpl hier="51" item="4294967295"/>
        </tpls>
      </n>
      <n v="130835048951.07118" in="0" bc="00B4F0FF" fc="00008000">
        <tpls c="5">
          <tpl fld="1" item="34"/>
          <tpl hier="33" item="4"/>
          <tpl fld="2" item="28"/>
          <tpl hier="40" item="17"/>
          <tpl hier="51" item="4294967295"/>
        </tpls>
      </n>
      <m in="0" bc="00B4F0FF" fc="00404040">
        <tpls c="5">
          <tpl fld="1" item="34"/>
          <tpl hier="33" item="4"/>
          <tpl fld="2" item="2"/>
          <tpl hier="40" item="17"/>
          <tpl hier="51" item="4294967295"/>
        </tpls>
      </m>
      <m in="0" bc="00B4F0FF" fc="00404040">
        <tpls c="5">
          <tpl fld="1" item="34"/>
          <tpl hier="33" item="4"/>
          <tpl fld="2" item="32"/>
          <tpl hier="40" item="17"/>
          <tpl hier="51" item="4294967295"/>
        </tpls>
      </m>
      <n v="127859265611.8804" in="0" bc="00B4F0FF" fc="00008000">
        <tpls c="5">
          <tpl fld="1" item="34"/>
          <tpl hier="33" item="4"/>
          <tpl fld="2" item="7"/>
          <tpl hier="40" item="17"/>
          <tpl hier="51" item="4294967295"/>
        </tpls>
      </n>
      <m in="0" bc="00B4F0FF" fc="00404040">
        <tpls c="5">
          <tpl fld="1" item="34"/>
          <tpl hier="33" item="4"/>
          <tpl fld="2" item="3"/>
          <tpl hier="40" item="17"/>
          <tpl hier="51" item="4294967295"/>
        </tpls>
      </m>
      <n v="102170879131.09198" in="0" bc="00B4F0FF" fc="00008000">
        <tpls c="5">
          <tpl fld="1" item="34"/>
          <tpl hier="33" item="4"/>
          <tpl fld="2" item="23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"/>
          <tpl hier="40" item="17"/>
          <tpl hier="51" item="4294967295"/>
        </tpls>
      </m>
      <m in="0" bc="00B4F0FF" fc="00404040">
        <tpls c="5">
          <tpl fld="1" item="44"/>
          <tpl hier="33" item="4"/>
          <tpl fld="2" item="23"/>
          <tpl hier="40" item="17"/>
          <tpl hier="51" item="4294967295"/>
        </tpls>
      </m>
      <m in="0" bc="00B4F0FF" fc="00404040">
        <tpls c="5">
          <tpl fld="1" item="44"/>
          <tpl hier="33" item="4"/>
          <tpl fld="2" item="8"/>
          <tpl hier="40" item="17"/>
          <tpl hier="51" item="4294967295"/>
        </tpls>
      </m>
      <m in="0" bc="00B4F0FF" fc="00404040">
        <tpls c="5">
          <tpl fld="1" item="44"/>
          <tpl hier="33" item="4"/>
          <tpl fld="2" item="3"/>
          <tpl hier="40" item="17"/>
          <tpl hier="51" item="4294967295"/>
        </tpls>
      </m>
      <m in="0" bc="00B4F0FF" fc="00404040">
        <tpls c="5">
          <tpl fld="1" item="44"/>
          <tpl hier="33" item="4"/>
          <tpl fld="2" item="20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4"/>
          <tpl hier="40" item="17"/>
          <tpl hier="51" item="4294967295"/>
        </tpls>
      </m>
      <m in="0" bc="00B4F0FF" fc="00404040">
        <tpls c="5">
          <tpl fld="1" item="44"/>
          <tpl hier="33" item="4"/>
          <tpl fld="2" item="27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3"/>
          <tpl hier="40" item="17"/>
          <tpl hier="51" item="4294967295"/>
        </tpls>
      </m>
      <n v="54816292.099999979" in="0" fc="00008000">
        <tpls c="5">
          <tpl fld="20" item="10"/>
          <tpl hier="33" item="4"/>
          <tpl fld="2" item="31"/>
          <tpl hier="40" item="17"/>
          <tpl hier="51" item="4294967295"/>
        </tpls>
      </n>
      <m in="0" fc="00404040">
        <tpls c="5">
          <tpl fld="20" item="10"/>
          <tpl hier="33" item="4"/>
          <tpl fld="2" item="8"/>
          <tpl hier="40" item="17"/>
          <tpl hier="51" item="4294967295"/>
        </tpls>
      </m>
      <m in="0" fc="00404040">
        <tpls c="5">
          <tpl fld="20" item="10"/>
          <tpl hier="33" item="4"/>
          <tpl fld="2" item="7"/>
          <tpl hier="40" item="17"/>
          <tpl hier="51" item="4294967295"/>
        </tpls>
      </m>
      <m in="0" fc="00404040">
        <tpls c="5">
          <tpl fld="20" item="10"/>
          <tpl hier="33" item="4"/>
          <tpl fld="2" item="5"/>
          <tpl hier="40" item="17"/>
          <tpl hier="51" item="4294967295"/>
        </tpls>
      </m>
      <m in="0" fc="00404040">
        <tpls c="5">
          <tpl fld="20" item="10"/>
          <tpl hier="33" item="4"/>
          <tpl fld="2" item="27"/>
          <tpl hier="40" item="17"/>
          <tpl hier="51" item="4294967295"/>
        </tpls>
      </m>
      <m in="0" fc="00404040">
        <tpls c="5">
          <tpl fld="20" item="10"/>
          <tpl hier="33" item="4"/>
          <tpl fld="2" item="23"/>
          <tpl hier="40" item="17"/>
          <tpl hier="51" item="4294967295"/>
        </tpls>
      </m>
      <m in="0" fc="00404040">
        <tpls c="5">
          <tpl fld="20" item="10"/>
          <tpl hier="33" item="4"/>
          <tpl fld="2" item="15"/>
          <tpl hier="40" item="17"/>
          <tpl hier="51" item="4294967295"/>
        </tpls>
      </m>
      <m in="0" fc="00404040">
        <tpls c="5">
          <tpl fld="20" item="10"/>
          <tpl hier="33" item="4"/>
          <tpl fld="2" item="19"/>
          <tpl hier="40" item="17"/>
          <tpl hier="51" item="4294967295"/>
        </tpls>
      </m>
      <m in="0" fc="00404040">
        <tpls c="5">
          <tpl fld="20" item="10"/>
          <tpl hier="33" item="4"/>
          <tpl fld="2" item="9"/>
          <tpl hier="40" item="17"/>
          <tpl hier="51" item="4294967295"/>
        </tpls>
      </m>
      <m in="0" fc="00404040">
        <tpls c="5">
          <tpl fld="20" item="10"/>
          <tpl hier="33" item="4"/>
          <tpl fld="2" item="37"/>
          <tpl hier="40" item="17"/>
          <tpl hier="51" item="4294967295"/>
        </tpls>
      </m>
      <m in="0" fc="00404040">
        <tpls c="5">
          <tpl fld="20" item="10"/>
          <tpl hier="33" item="4"/>
          <tpl fld="2" item="36"/>
          <tpl hier="40" item="17"/>
          <tpl hier="51" item="4294967295"/>
        </tpls>
      </m>
      <m in="0" fc="00404040">
        <tpls c="5">
          <tpl fld="20" item="10"/>
          <tpl hier="33" item="4"/>
          <tpl fld="2" item="3"/>
          <tpl hier="40" item="17"/>
          <tpl hier="51" item="4294967295"/>
        </tpls>
      </m>
      <m in="0" fc="00404040">
        <tpls c="5">
          <tpl fld="20" item="10"/>
          <tpl hier="33" item="4"/>
          <tpl fld="2" item="2"/>
          <tpl hier="40" item="17"/>
          <tpl hier="51" item="4294967295"/>
        </tpls>
      </m>
      <n v="49951756053" in="0" bc="00B4F0FF" fc="00008000">
        <tpls c="5">
          <tpl fld="1" item="53"/>
          <tpl hier="33" item="4"/>
          <tpl fld="2" item="1"/>
          <tpl hier="40" item="17"/>
          <tpl hier="51" item="4294967295"/>
        </tpls>
      </n>
      <m in="0" bc="00B4F0FF" fc="00404040">
        <tpls c="5">
          <tpl fld="1" item="53"/>
          <tpl hier="33" item="4"/>
          <tpl fld="2" item="3"/>
          <tpl hier="40" item="17"/>
          <tpl hier="51" item="4294967295"/>
        </tpls>
      </m>
      <n v="145197900422.35513" in="0" bc="00B4F0FF" fc="00008000">
        <tpls c="5">
          <tpl fld="1" item="17"/>
          <tpl hier="33" item="4"/>
          <tpl fld="2" item="35"/>
          <tpl hier="40" item="17"/>
          <tpl hier="51" item="4294967295"/>
        </tpls>
      </n>
      <n v="151806466359.79358" in="0" bc="00B4F0FF" fc="00008000">
        <tpls c="5">
          <tpl fld="1" item="17"/>
          <tpl hier="33" item="4"/>
          <tpl fld="2" item="21"/>
          <tpl hier="40" item="17"/>
          <tpl hier="51" item="4294967295"/>
        </tpls>
      </n>
      <n v="121440331342.22379" in="0" bc="00B4F0FF" fc="00008000">
        <tpls c="5">
          <tpl fld="1" item="17"/>
          <tpl hier="33" item="4"/>
          <tpl fld="2" item="1"/>
          <tpl hier="40" item="17"/>
          <tpl hier="51" item="4294967295"/>
        </tpls>
      </n>
      <n v="132935608452.89307" in="0" bc="00B4F0FF" fc="00008000">
        <tpls c="5">
          <tpl fld="1" item="17"/>
          <tpl hier="33" item="4"/>
          <tpl fld="2" item="22"/>
          <tpl hier="40" item="17"/>
          <tpl hier="51" item="4294967295"/>
        </tpls>
      </n>
      <m in="0" bc="00B4F0FF" fc="00404040">
        <tpls c="5">
          <tpl fld="1" item="17"/>
          <tpl hier="33" item="4"/>
          <tpl fld="2" item="3"/>
          <tpl hier="40" item="17"/>
          <tpl hier="51" item="4294967295"/>
        </tpls>
      </m>
      <n v="290498665.03999996" in="0" bc="00B4F0FF" fc="00008000">
        <tpls c="5">
          <tpl fld="1" item="6"/>
          <tpl hier="33" item="4"/>
          <tpl fld="2" item="34"/>
          <tpl hier="40" item="17"/>
          <tpl hier="51" item="4294967295"/>
        </tpls>
      </n>
      <n v="10720606525.777498" in="0" bc="00B4F0FF" fc="00008000">
        <tpls c="5">
          <tpl fld="1" item="40"/>
          <tpl hier="33" item="4"/>
          <tpl fld="2" item="34"/>
          <tpl hier="40" item="17"/>
          <tpl hier="51" item="4294967295"/>
        </tpls>
      </n>
      <n v="0.50471595689532855" in="0" bc="00B4F0FF" fc="00008000">
        <tpls c="5">
          <tpl fld="1" item="7"/>
          <tpl hier="33" item="4"/>
          <tpl fld="2" item="34"/>
          <tpl hier="40" item="17"/>
          <tpl hier="51" item="4294967295"/>
        </tpls>
      </n>
      <n v="0.15039049370609903" in="2" bc="00B4F0FF" fc="00008000">
        <tpls c="5">
          <tpl fld="1" item="9"/>
          <tpl hier="33" item="4"/>
          <tpl fld="2" item="34"/>
          <tpl hier="40" item="17"/>
          <tpl hier="51" item="4294967295"/>
        </tpls>
      </n>
      <n v="1380640600" bc="00B4F0FF" fc="00008000">
        <tpls c="5">
          <tpl fld="1" item="38"/>
          <tpl hier="33" item="4"/>
          <tpl fld="2" item="10"/>
          <tpl hier="40" item="17"/>
          <tpl hier="51" item="4294967295"/>
        </tpls>
      </n>
      <n v="1381055500" bc="00B4F0FF" fc="00008000">
        <tpls c="5">
          <tpl fld="1" item="38"/>
          <tpl hier="33" item="4"/>
          <tpl fld="2" item="28"/>
          <tpl hier="40" item="17"/>
          <tpl hier="51" item="4294967295"/>
        </tpls>
      </n>
      <n v="1466649430.2299995" bc="00B4F0FF" fc="00008000">
        <tpls c="5">
          <tpl fld="1" item="38"/>
          <tpl hier="33" item="4"/>
          <tpl fld="2" item="4"/>
          <tpl hier="40" item="17"/>
          <tpl hier="51" item="4294967295"/>
        </tpls>
      </n>
      <n v="1390535750" bc="00B4F0FF" fc="00008000">
        <tpls c="5">
          <tpl fld="1" item="38"/>
          <tpl hier="33" item="4"/>
          <tpl fld="2" item="21"/>
          <tpl hier="40" item="17"/>
          <tpl hier="51" item="4294967295"/>
        </tpls>
      </n>
      <n v="1683373258.2938566" bc="00B4F0FF" fc="00008000">
        <tpls c="5">
          <tpl fld="1" item="38"/>
          <tpl hier="33" item="4"/>
          <tpl fld="2" item="1"/>
          <tpl hier="40" item="17"/>
          <tpl hier="51" item="4294967295"/>
        </tpls>
      </n>
      <m bc="00B4F0FF" fc="00404040">
        <tpls c="5">
          <tpl fld="1" item="38"/>
          <tpl hier="33" item="4"/>
          <tpl fld="2" item="2"/>
          <tpl hier="40" item="17"/>
          <tpl hier="51" item="4294967295"/>
        </tpls>
      </m>
      <n v="1421875466.4500003" bc="00B4F0FF" fc="00008000">
        <tpls c="5">
          <tpl fld="1" item="38"/>
          <tpl hier="33" item="4"/>
          <tpl fld="2" item="18"/>
          <tpl hier="40" item="17"/>
          <tpl hier="51" item="4294967295"/>
        </tpls>
      </n>
      <n v="43128600" in="0" bc="00B4F0FF" fc="00008000">
        <tpls c="5">
          <tpl fld="1" item="19"/>
          <tpl hier="33" item="4"/>
          <tpl fld="2" item="23"/>
          <tpl hier="40" item="17"/>
          <tpl hier="51" item="4294967295"/>
        </tpls>
      </n>
      <n v="7351562500" in="0" bc="00B4F0FF" fc="00008000">
        <tpls c="5">
          <tpl fld="1" item="36"/>
          <tpl hier="33" item="4"/>
          <tpl fld="2" item="23"/>
          <tpl hier="40" item="17"/>
          <tpl hier="51" item="4294967295"/>
        </tpls>
      </n>
      <m in="0" fc="00404040">
        <tpls c="5">
          <tpl fld="9" item="5"/>
          <tpl hier="33" item="4"/>
          <tpl fld="2" item="2"/>
          <tpl hier="40" item="17"/>
          <tpl hier="51" item="4294967295"/>
        </tpls>
      </m>
      <m in="0" fc="00404040">
        <tpls c="5">
          <tpl fld="9" item="5"/>
          <tpl hier="33" item="4"/>
          <tpl fld="2" item="18"/>
          <tpl hier="40" item="17"/>
          <tpl hier="51" item="4294967295"/>
        </tpls>
      </m>
      <n v="3256607274.7800002" in="0" fc="00008000">
        <tpls c="5">
          <tpl fld="9" item="5"/>
          <tpl hier="33" item="4"/>
          <tpl fld="2" item="31"/>
          <tpl hier="40" item="17"/>
          <tpl hier="51" item="4294967295"/>
        </tpls>
      </n>
      <m in="0" fc="00404040">
        <tpls c="5">
          <tpl fld="9" item="5"/>
          <tpl hier="33" item="4"/>
          <tpl fld="2" item="13"/>
          <tpl hier="40" item="17"/>
          <tpl hier="51" item="4294967295"/>
        </tpls>
      </m>
      <n v="2551138567.1700001" in="0" fc="00008000">
        <tpls c="5">
          <tpl fld="9" item="5"/>
          <tpl hier="33" item="4"/>
          <tpl fld="2" item="1"/>
          <tpl hier="40" item="17"/>
          <tpl hier="51" item="4294967295"/>
        </tpls>
      </n>
      <m in="0" fc="00404040">
        <tpls c="5">
          <tpl fld="9" item="5"/>
          <tpl hier="33" item="4"/>
          <tpl fld="2" item="3"/>
          <tpl hier="40" item="17"/>
          <tpl hier="51" item="4294967295"/>
        </tpls>
      </m>
      <m in="0" fc="00404040">
        <tpls c="5">
          <tpl fld="20" item="11"/>
          <tpl hier="33" item="4"/>
          <tpl fld="2" item="2"/>
          <tpl hier="40" item="17"/>
          <tpl hier="51" item="4294967295"/>
        </tpls>
      </m>
      <m in="0" fc="00404040">
        <tpls c="5">
          <tpl fld="20" item="11"/>
          <tpl hier="33" item="4"/>
          <tpl fld="2" item="34"/>
          <tpl hier="40" item="17"/>
          <tpl hier="51" item="4294967295"/>
        </tpls>
      </m>
      <m in="0" fc="00404040">
        <tpls c="5">
          <tpl fld="20" item="11"/>
          <tpl hier="33" item="4"/>
          <tpl fld="2" item="20"/>
          <tpl hier="40" item="17"/>
          <tpl hier="51" item="4294967295"/>
        </tpls>
      </m>
      <m in="0" fc="00404040">
        <tpls c="5">
          <tpl fld="20" item="11"/>
          <tpl hier="33" item="4"/>
          <tpl fld="2" item="18"/>
          <tpl hier="40" item="17"/>
          <tpl hier="51" item="4294967295"/>
        </tpls>
      </m>
      <m in="0" fc="00404040">
        <tpls c="5">
          <tpl fld="20" item="11"/>
          <tpl hier="33" item="4"/>
          <tpl fld="2" item="3"/>
          <tpl hier="40" item="17"/>
          <tpl hier="51" item="4294967295"/>
        </tpls>
      </m>
      <n v="125667072.11" in="0" fc="00008000">
        <tpls c="5">
          <tpl fld="20" item="11"/>
          <tpl hier="33" item="4"/>
          <tpl fld="2" item="22"/>
          <tpl hier="40" item="17"/>
          <tpl hier="51" item="4294967295"/>
        </tpls>
      </n>
      <m in="0" bc="00B4F0FF" fc="00404040">
        <tpls c="5">
          <tpl fld="1" item="30"/>
          <tpl hier="33" item="4"/>
          <tpl fld="2" item="2"/>
          <tpl hier="40" item="17"/>
          <tpl hier="51" item="4294967295"/>
        </tpls>
      </m>
      <n v="106693800" in="0" bc="00B4F0FF" fc="00008000">
        <tpls c="5">
          <tpl fld="1" item="30"/>
          <tpl hier="33" item="4"/>
          <tpl fld="2" item="28"/>
          <tpl hier="40" item="17"/>
          <tpl hier="51" item="4294967295"/>
        </tpls>
      </n>
      <n v="109672199.99999997" in="0" bc="00B4F0FF" fc="00008000">
        <tpls c="5">
          <tpl fld="1" item="30"/>
          <tpl hier="33" item="4"/>
          <tpl fld="2" item="13"/>
          <tpl hier="40" item="17"/>
          <tpl hier="51" item="4294967295"/>
        </tpls>
      </n>
      <n v="87918150.979999989" in="0" bc="00B4F0FF" fc="00008000">
        <tpls c="5">
          <tpl fld="1" item="30"/>
          <tpl hier="33" item="4"/>
          <tpl fld="2" item="31"/>
          <tpl hier="40" item="17"/>
          <tpl hier="51" item="4294967295"/>
        </tpls>
      </n>
      <n v="118074148.99000013" in="0" bc="00B4F0FF" fc="00008000">
        <tpls c="5">
          <tpl fld="1" item="46"/>
          <tpl hier="33" item="4"/>
          <tpl fld="2" item="4"/>
          <tpl hier="40" item="17"/>
          <tpl hier="51" item="4294967295"/>
        </tpls>
      </n>
      <n v="108048240.2100001" in="0" bc="00B4F0FF" fc="00008000">
        <tpls c="5">
          <tpl fld="1" item="46"/>
          <tpl hier="33" item="4"/>
          <tpl fld="2" item="1"/>
          <tpl hier="40" item="17"/>
          <tpl hier="51" item="4294967295"/>
        </tpls>
      </n>
      <n v="106933331084.25175" in="0" bc="00B4F0FF" fc="00008000">
        <tpls c="5">
          <tpl fld="1" item="33"/>
          <tpl hier="33" item="4"/>
          <tpl fld="2" item="37"/>
          <tpl hier="40" item="17"/>
          <tpl hier="51" item="4294967295"/>
        </tpls>
      </n>
      <n v="132126122810.63174" in="0" bc="00B4F0FF" fc="00008000">
        <tpls c="5">
          <tpl fld="1" item="34"/>
          <tpl hier="33" item="4"/>
          <tpl fld="2" item="37"/>
          <tpl hier="40" item="17"/>
          <tpl hier="51" item="4294967295"/>
        </tpls>
      </n>
      <m in="0" fc="00404040">
        <tpls c="5">
          <tpl fld="9" item="9"/>
          <tpl hier="33" item="4"/>
          <tpl fld="2" item="37"/>
          <tpl hier="40" item="17"/>
          <tpl hier="51" item="4294967295"/>
        </tpls>
      </m>
      <n v="1012650700" in="0" bc="00B4F0FF" fc="00008000">
        <tpls c="5">
          <tpl fld="1" item="54"/>
          <tpl hier="33" item="4"/>
          <tpl fld="2" item="37"/>
          <tpl hier="40" item="17"/>
          <tpl hier="51" item="4294967295"/>
        </tpls>
      </n>
      <n v="1840948880.665" in="0" bc="00B4F0FF" fc="00008000">
        <tpls c="5">
          <tpl fld="1" item="28"/>
          <tpl hier="33" item="4"/>
          <tpl fld="2" item="37"/>
          <tpl hier="40" item="17"/>
          <tpl hier="51" item="4294967295"/>
        </tpls>
      </n>
      <n v="246505094.09000003" in="0" bc="00B4F0FF" fc="00008000">
        <tpls c="5">
          <tpl fld="1" item="11"/>
          <tpl hier="33" item="4"/>
          <tpl fld="2" item="8"/>
          <tpl hier="40" item="17"/>
          <tpl hier="51" item="4294967295"/>
        </tpls>
      </n>
      <n v="129673051.14999999" in="0" bc="00B4F0FF" fc="00008000">
        <tpls c="5">
          <tpl fld="1" item="11"/>
          <tpl hier="33" item="4"/>
          <tpl fld="2" item="1"/>
          <tpl hier="40" item="17"/>
          <tpl hier="51" item="4294967295"/>
        </tpls>
      </n>
      <n v="177985300" in="0" bc="00B4F0FF" fc="00008000">
        <tpls c="5">
          <tpl fld="1" item="11"/>
          <tpl hier="33" item="4"/>
          <tpl fld="2" item="16"/>
          <tpl hier="40" item="17"/>
          <tpl hier="51" item="4294967295"/>
        </tpls>
      </n>
      <n v="192656300" in="0" bc="00B4F0FF" fc="00008000">
        <tpls c="5">
          <tpl fld="1" item="11"/>
          <tpl hier="33" item="4"/>
          <tpl fld="2" item="37"/>
          <tpl hier="40" item="17"/>
          <tpl hier="51" item="4294967295"/>
        </tpls>
      </n>
      <n v="159759900" in="0" bc="00B4F0FF" fc="00008000">
        <tpls c="5">
          <tpl fld="1" item="11"/>
          <tpl hier="33" item="4"/>
          <tpl fld="2" item="19"/>
          <tpl hier="40" item="17"/>
          <tpl hier="51" item="4294967295"/>
        </tpls>
      </n>
      <m in="0" bc="00B4F0FF" fc="00404040">
        <tpls c="5">
          <tpl fld="1" item="11"/>
          <tpl hier="33" item="4"/>
          <tpl fld="2" item="2"/>
          <tpl hier="40" item="17"/>
          <tpl hier="51" item="4294967295"/>
        </tpls>
      </m>
      <m in="0" bc="00B4F0FF" fc="00404040">
        <tpls c="5">
          <tpl fld="1" item="11"/>
          <tpl hier="33" item="4"/>
          <tpl fld="2" item="3"/>
          <tpl hier="40" item="17"/>
          <tpl hier="51" item="4294967295"/>
        </tpls>
      </m>
      <n v="215360700" in="0" bc="00B4F0FF" fc="00008000">
        <tpls c="5">
          <tpl fld="1" item="11"/>
          <tpl hier="33" item="4"/>
          <tpl fld="2" item="28"/>
          <tpl hier="40" item="17"/>
          <tpl hier="51" item="4294967295"/>
        </tpls>
      </n>
      <n v="86257800" in="0" bc="00B4F0FF" fc="00008000">
        <tpls c="5">
          <tpl fld="1" item="19"/>
          <tpl hier="33" item="4"/>
          <tpl fld="2" item="7"/>
          <tpl hier="40" item="17"/>
          <tpl hier="51" item="4294967295"/>
        </tpls>
      </n>
      <n v="3.2527507759291664E-3" in="1" bc="00B4F0FF" fc="00008000">
        <tpls c="5">
          <tpl fld="1" item="24"/>
          <tpl hier="33" item="4"/>
          <tpl fld="2" item="7"/>
          <tpl hier="40" item="17"/>
          <tpl hier="51" item="4294967295"/>
        </tpls>
      </n>
      <n v="381371933.39000005" in="0" bc="00B4F0FF" fc="00008000">
        <tpls c="5">
          <tpl fld="1" item="25"/>
          <tpl hier="33" item="4"/>
          <tpl fld="2" item="7"/>
          <tpl hier="40" item="17"/>
          <tpl hier="51" item="4294967295"/>
        </tpls>
      </n>
      <n v="11839868049.319271" in="0" bc="00B4F0FF" fc="00008000">
        <tpls c="5">
          <tpl fld="1" item="51"/>
          <tpl hier="33" item="4"/>
          <tpl fld="2" item="15"/>
          <tpl hier="40" item="17"/>
          <tpl hier="51" item="4294967295"/>
        </tpls>
      </n>
      <n v="5.2011505497575302E-3" in="1" bc="00B4F0FF" fc="00008000">
        <tpls c="5">
          <tpl fld="1" item="24"/>
          <tpl hier="33" item="4"/>
          <tpl fld="2" item="15"/>
          <tpl hier="40" item="17"/>
          <tpl hier="51" item="4294967295"/>
        </tpls>
      </n>
      <n v="921698800" in="0" bc="00B4F0FF" fc="00008000">
        <tpls c="5">
          <tpl fld="1" item="13"/>
          <tpl hier="33" item="4"/>
          <tpl fld="2" item="15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15"/>
          <tpl hier="40" item="17"/>
          <tpl hier="51" item="4294967295"/>
        </tpls>
      </n>
      <n v="388285200" in="0" bc="00B4F0FF" fc="00008000">
        <tpls c="5">
          <tpl fld="1" item="25"/>
          <tpl hier="33" item="4"/>
          <tpl fld="2" item="15"/>
          <tpl hier="40" item="17"/>
          <tpl hier="51" item="4294967295"/>
        </tpls>
      </n>
      <n v="104327000" in="0" bc="00B4F0FF" fc="00008000">
        <tpls c="5">
          <tpl fld="1" item="32"/>
          <tpl hier="33" item="4"/>
          <tpl fld="2" item="15"/>
          <tpl hier="40" item="17"/>
          <tpl hier="51" item="4294967295"/>
        </tpls>
      </n>
      <n v="170921397.66" in="0" bc="00B4F0FF" fc="00008000">
        <tpls c="5">
          <tpl fld="1" item="32"/>
          <tpl hier="33" item="4"/>
          <tpl fld="2" item="1"/>
          <tpl hier="40" item="17"/>
          <tpl hier="51" item="4294967295"/>
        </tpls>
      </n>
      <n v="97664100" in="0" bc="00B4F0FF" fc="00008000">
        <tpls c="5">
          <tpl fld="1" item="32"/>
          <tpl hier="33" item="4"/>
          <tpl fld="2" item="19"/>
          <tpl hier="40" item="17"/>
          <tpl hier="51" item="4294967295"/>
        </tpls>
      </n>
      <n v="113061000" in="0" bc="00B4F0FF" fc="00008000">
        <tpls c="5">
          <tpl fld="1" item="32"/>
          <tpl hier="33" item="4"/>
          <tpl fld="2" item="10"/>
          <tpl hier="40" item="17"/>
          <tpl hier="51" item="4294967295"/>
        </tpls>
      </n>
      <n v="182668573.72" in="0" bc="00B4F0FF" fc="00008000">
        <tpls c="5">
          <tpl fld="1" item="32"/>
          <tpl hier="33" item="4"/>
          <tpl fld="2" item="0"/>
          <tpl hier="40" item="17"/>
          <tpl hier="51" item="4294967295"/>
        </tpls>
      </n>
      <m in="0" bc="00B4F0FF" fc="00404040">
        <tpls c="5">
          <tpl fld="1" item="32"/>
          <tpl hier="33" item="4"/>
          <tpl fld="2" item="2"/>
          <tpl hier="40" item="17"/>
          <tpl hier="51" item="4294967295"/>
        </tpls>
      </m>
      <n v="175815000" in="0" bc="00B4F0FF" fc="00008000">
        <tpls c="5">
          <tpl fld="1" item="32"/>
          <tpl hier="33" item="4"/>
          <tpl fld="2" item="23"/>
          <tpl hier="40" item="17"/>
          <tpl hier="51" item="4294967295"/>
        </tpls>
      </n>
      <m in="0" bc="00B4F0FF" fc="00404040">
        <tpls c="5">
          <tpl fld="1" item="32"/>
          <tpl hier="33" item="4"/>
          <tpl fld="2" item="3"/>
          <tpl hier="40" item="17"/>
          <tpl hier="51" item="4294967295"/>
        </tpls>
      </m>
      <m in="0" fc="00404040">
        <tpls c="5">
          <tpl fld="9" item="14"/>
          <tpl hier="33" item="4"/>
          <tpl fld="2" item="15"/>
          <tpl hier="40" item="17"/>
          <tpl hier="51" item="4294967295"/>
        </tpls>
      </m>
      <m in="0" fc="00404040">
        <tpls c="5">
          <tpl fld="9" item="14"/>
          <tpl hier="33" item="4"/>
          <tpl fld="2" item="2"/>
          <tpl hier="40" item="17"/>
          <tpl hier="51" item="4294967295"/>
        </tpls>
      </m>
      <n v="0" in="0" fc="00404040">
        <tpls c="5">
          <tpl fld="9" item="14"/>
          <tpl hier="33" item="4"/>
          <tpl fld="2" item="1"/>
          <tpl hier="40" item="17"/>
          <tpl hier="51" item="4294967295"/>
        </tpls>
      </n>
      <m in="0" fc="00404040">
        <tpls c="5">
          <tpl fld="9" item="14"/>
          <tpl hier="33" item="4"/>
          <tpl fld="2" item="7"/>
          <tpl hier="40" item="17"/>
          <tpl hier="51" item="4294967295"/>
        </tpls>
      </m>
      <n v="0" in="0" fc="00404040">
        <tpls c="5">
          <tpl fld="9" item="14"/>
          <tpl hier="33" item="4"/>
          <tpl fld="2" item="0"/>
          <tpl hier="40" item="17"/>
          <tpl hier="51" item="4294967295"/>
        </tpls>
      </n>
      <n v="0" in="0" fc="00404040">
        <tpls c="5">
          <tpl fld="9" item="14"/>
          <tpl hier="33" item="4"/>
          <tpl fld="2" item="6"/>
          <tpl hier="40" item="17"/>
          <tpl hier="51" item="4294967295"/>
        </tpls>
      </n>
      <m in="0" fc="00404040">
        <tpls c="5">
          <tpl fld="9" item="14"/>
          <tpl hier="33" item="4"/>
          <tpl fld="2" item="3"/>
          <tpl hier="40" item="17"/>
          <tpl hier="51" item="4294967295"/>
        </tpls>
      </m>
      <n v="585854950.49820685" in="0" bc="00B4F0FF" fc="00008000">
        <tpls c="5">
          <tpl fld="1" item="39"/>
          <tpl hier="33" item="4"/>
          <tpl fld="2" item="32"/>
          <tpl hier="40" item="17"/>
          <tpl hier="51" item="4294967295"/>
        </tpls>
      </n>
      <n v="2.9739316692864539E-3" in="1" bc="00B4F0FF" fc="00008000">
        <tpls c="5">
          <tpl fld="1" item="24"/>
          <tpl hier="33" item="4"/>
          <tpl fld="2" item="26"/>
          <tpl hier="40" item="17"/>
          <tpl hier="51" item="4294967295"/>
        </tpls>
      </n>
      <n v="1393845300" bc="00B4F0FF" fc="00008000">
        <tpls c="5">
          <tpl fld="1" item="38"/>
          <tpl hier="33" item="4"/>
          <tpl fld="2" item="30"/>
          <tpl hier="40" item="17"/>
          <tpl hier="51" item="4294967295"/>
        </tpls>
      </n>
      <m in="0" fc="00404040">
        <tpls c="5">
          <tpl fld="20" item="11"/>
          <tpl hier="33" item="4"/>
          <tpl fld="2" item="11"/>
          <tpl hier="40" item="17"/>
          <tpl hier="51" item="4294967295"/>
        </tpls>
      </m>
      <n v="144631180717.04993" in="0" bc="00B4F0FF" fc="00008000">
        <tpls c="5">
          <tpl fld="1" item="17"/>
          <tpl hier="33" item="4"/>
          <tpl fld="2" item="33"/>
          <tpl hier="40" item="17"/>
          <tpl hier="51" item="4294967295"/>
        </tpls>
      </n>
      <n v="341738523500" in="0" bc="00B4F0FF" fc="00008000">
        <tpls c="5">
          <tpl fld="1" item="3"/>
          <tpl hier="33" item="4"/>
          <tpl fld="2" item="29"/>
          <tpl hier="40" item="17"/>
          <tpl hier="51" item="4294967295"/>
        </tpls>
      </n>
      <n v="0.57059502543047402" in="0" bc="00B4F0FF" fc="00008000">
        <tpls c="5">
          <tpl fld="1" item="7"/>
          <tpl hier="33" item="4"/>
          <tpl fld="2" item="32"/>
          <tpl hier="40" item="17"/>
          <tpl hier="51" item="4294967295"/>
        </tpls>
      </n>
      <n v="893946200" in="0" bc="00B4F0FF" fc="00008000">
        <tpls c="5">
          <tpl fld="1" item="13"/>
          <tpl hier="33" item="4"/>
          <tpl fld="2" item="29"/>
          <tpl hier="40" item="17"/>
          <tpl hier="51" item="4294967295"/>
        </tpls>
      </n>
      <n v="481672353440.599" in="0" bc="00B4F0FF" fc="00008000">
        <tpls c="5">
          <tpl fld="1" item="3"/>
          <tpl hier="33" item="4"/>
          <tpl fld="2" item="22"/>
          <tpl hier="40" item="17"/>
          <tpl hier="51" item="4294967295"/>
        </tpls>
      </n>
      <n v="29247325950" in="0" bc="00B4F0FF" fc="00008000">
        <tpls c="5">
          <tpl fld="1" item="44"/>
          <tpl hier="33" item="4"/>
          <tpl fld="2" item="22"/>
          <tpl hier="40" item="17"/>
          <tpl hier="51" item="4294967295"/>
        </tpls>
      </n>
      <n v="538264919.62" in="0" bc="00B4F0FF" fc="00008000">
        <tpls c="5">
          <tpl fld="1" item="54"/>
          <tpl hier="33" item="4"/>
          <tpl fld="2" item="14"/>
          <tpl hier="40" item="17"/>
          <tpl hier="51" item="4294967295"/>
        </tpls>
      </n>
      <n v="184979720.78999999" in="0" bc="00B4F0FF" fc="00008000">
        <tpls c="5">
          <tpl fld="1" item="49"/>
          <tpl hier="33" item="4"/>
          <tpl fld="2" item="6"/>
          <tpl hier="40" item="17"/>
          <tpl hier="51" item="4294967295"/>
        </tpls>
      </n>
      <n v="142594979408.40912" in="0" bc="00B4F0FF" fc="00008000">
        <tpls c="5">
          <tpl fld="1" item="17"/>
          <tpl hier="33" item="4"/>
          <tpl fld="2" item="9"/>
          <tpl hier="40" item="17"/>
          <tpl hier="51" item="4294967295"/>
        </tpls>
      </n>
      <n v="100442648.77999997" in="0" bc="00B4F0FF" fc="00008000">
        <tpls c="5">
          <tpl fld="1" item="31"/>
          <tpl hier="33" item="4"/>
          <tpl fld="2" item="7"/>
          <tpl hier="40" item="17"/>
          <tpl hier="51" item="4294967295"/>
        </tpls>
      </n>
      <n v="695756600" in="0" bc="00B4F0FF" fc="00008000">
        <tpls c="5">
          <tpl fld="1" item="54"/>
          <tpl hier="33" item="4"/>
          <tpl fld="2" item="28"/>
          <tpl hier="40" item="17"/>
          <tpl hier="51" item="4294967295"/>
        </tpls>
      </n>
      <n v="0.12470266533260041" in="2" bc="00B4F0FF" fc="00008000">
        <tpls c="5">
          <tpl fld="1" item="15"/>
          <tpl hier="33" item="4"/>
          <tpl fld="2" item="21"/>
          <tpl hier="40" item="17"/>
          <tpl hier="51" item="4294967295"/>
        </tpls>
      </n>
      <n v="1300092490" in="0" bc="00B4F0FF" fc="00008000">
        <tpls c="5">
          <tpl fld="1" item="13"/>
          <tpl hier="33" item="4"/>
          <tpl fld="2" item="21"/>
          <tpl hier="40" item="17"/>
          <tpl hier="51" item="4294967295"/>
        </tpls>
      </n>
      <n v="115644705.95000017" in="0" bc="00B4F0FF" fc="00008000">
        <tpls c="5">
          <tpl fld="1" item="30"/>
          <tpl hier="33" item="4"/>
          <tpl fld="2" item="18"/>
          <tpl hier="40" item="17"/>
          <tpl hier="51" item="4294967295"/>
        </tpls>
      </n>
      <n v="203064475673.10999" in="0" bc="00B4F0FF" fc="00008000">
        <tpls c="5">
          <tpl fld="1" item="16"/>
          <tpl hier="33" item="4"/>
          <tpl fld="2" item="33"/>
          <tpl hier="40" item="17"/>
          <tpl hier="51" item="4294967295"/>
        </tpls>
      </n>
      <n v="1001072845.365" in="0" bc="00B4F0FF" fc="00008000">
        <tpls c="5">
          <tpl fld="1" item="28"/>
          <tpl hier="33" item="4"/>
          <tpl fld="2" item="29"/>
          <tpl hier="40" item="17"/>
          <tpl hier="51" item="4294967295"/>
        </tpls>
      </n>
      <n v="121365206.14999998" in="0" bc="00B4F0FF" fc="00008000">
        <tpls c="5">
          <tpl fld="1" item="46"/>
          <tpl hier="33" item="4"/>
          <tpl fld="2" item="6"/>
          <tpl hier="40" item="17"/>
          <tpl hier="51" item="4294967295"/>
        </tpls>
      </n>
      <m in="0" fc="00404040">
        <tpls c="5">
          <tpl fld="20" item="10"/>
          <tpl hier="33" item="4"/>
          <tpl fld="2" item="11"/>
          <tpl hier="40" item="17"/>
          <tpl hier="51" item="4294967295"/>
        </tpls>
      </m>
      <n v="1580173756.97" bc="00B4F0FF" fc="00008000">
        <tpls c="5">
          <tpl fld="1" item="38"/>
          <tpl hier="33" item="4"/>
          <tpl fld="2" item="34"/>
          <tpl hier="40" item="17"/>
          <tpl hier="51" item="4294967295"/>
        </tpls>
      </n>
      <n v="819438300" in="0" bc="00B4F0FF" fc="00008000">
        <tpls c="5">
          <tpl fld="1" item="54"/>
          <tpl hier="33" item="4"/>
          <tpl fld="2" item="11"/>
          <tpl hier="40" item="17"/>
          <tpl hier="51" item="4294967295"/>
        </tpls>
      </n>
      <n v="1442449547.3586192" in="0" bc="00B4F0FF" fc="00008000">
        <tpls c="5">
          <tpl fld="1" item="12"/>
          <tpl hier="33" item="4"/>
          <tpl fld="2" item="25"/>
          <tpl hier="40" item="17"/>
          <tpl hier="51" item="4294967295"/>
        </tpls>
      </n>
      <n v="9.0489983190561122E-3" in="1" bc="00B4F0FF" fc="00008000">
        <tpls c="5">
          <tpl fld="1" item="24"/>
          <tpl hier="33" item="4"/>
          <tpl fld="2" item="24"/>
          <tpl hier="40" item="17"/>
          <tpl hier="51" item="4294967295"/>
        </tpls>
      </n>
      <n v="63922102543.050392" in="0" bc="00B4F0FF" fc="00008000">
        <tpls c="5">
          <tpl fld="1" item="33"/>
          <tpl hier="33" item="4"/>
          <tpl fld="2" item="7"/>
          <tpl hier="40" item="17"/>
          <tpl hier="51" item="4294967295"/>
        </tpls>
      </n>
      <n v="0.51109571890034233" in="0" bc="00B4F0FF" fc="00008000">
        <tpls c="5">
          <tpl fld="1" item="7"/>
          <tpl hier="33" item="4"/>
          <tpl fld="2" item="10"/>
          <tpl hier="40" item="17"/>
          <tpl hier="51" item="4294967295"/>
        </tpls>
      </n>
      <n v="11710368997.751591" in="0" bc="00B4F0FF" fc="00008000">
        <tpls c="5">
          <tpl fld="1" item="51"/>
          <tpl hier="33" item="4"/>
          <tpl fld="2" item="9"/>
          <tpl hier="40" item="17"/>
          <tpl hier="51" item="4294967295"/>
        </tpls>
      </n>
      <n v="76443100" in="0" bc="00B4F0FF" fc="00008000">
        <tpls c="5">
          <tpl fld="1" item="31"/>
          <tpl hier="33" item="4"/>
          <tpl fld="2" item="29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2"/>
          <tpl hier="40" item="17"/>
          <tpl hier="51" item="4294967295"/>
        </tpls>
      </m>
      <n v="0.4835076558567486" in="0" bc="00B4F0FF" fc="00008000">
        <tpls c="5">
          <tpl fld="1" item="7"/>
          <tpl hier="33" item="4"/>
          <tpl fld="2" item="29"/>
          <tpl hier="40" item="17"/>
          <tpl hier="51" item="4294967295"/>
        </tpls>
      </n>
      <n v="20666150300.049999" in="0" bc="00B4F0FF" fc="00008000">
        <tpls c="5">
          <tpl fld="1" item="20"/>
          <tpl hier="33" item="4"/>
          <tpl fld="2" item="21"/>
          <tpl hier="40" item="17"/>
          <tpl hier="51" item="4294967295"/>
        </tpls>
      </n>
      <n v="0" in="0" fc="00404040">
        <tpls c="5">
          <tpl fld="9" item="14"/>
          <tpl hier="33" item="4"/>
          <tpl fld="2" item="22"/>
          <tpl hier="40" item="17"/>
          <tpl hier="51" item="4294967295"/>
        </tpls>
      </n>
      <m in="0" bc="00B4F0FF" fc="00404040">
        <tpls c="5">
          <tpl fld="1" item="34"/>
          <tpl hier="33" item="4"/>
          <tpl fld="2" item="25"/>
          <tpl hier="40" item="17"/>
          <tpl hier="51" item="4294967295"/>
        </tpls>
      </m>
      <m in="0" fc="00404040">
        <tpls c="5">
          <tpl fld="20" item="11"/>
          <tpl hier="33" item="4"/>
          <tpl fld="2" item="25"/>
          <tpl hier="40" item="17"/>
          <tpl hier="51" item="4294967295"/>
        </tpls>
      </m>
      <n v="420691058200" in="0" bc="00B4F0FF" fc="00008000">
        <tpls c="5">
          <tpl fld="1" item="3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0"/>
          <tpl hier="33" item="4"/>
          <tpl fld="2" item="2"/>
          <tpl hier="40" item="17"/>
          <tpl hier="51" item="4294967295"/>
        </tpls>
      </m>
      <n v="4428386732.9845819" in="0" bc="00B4F0FF" fc="00008000">
        <tpls c="5">
          <tpl fld="1" item="37"/>
          <tpl hier="33" item="4"/>
          <tpl fld="2" item="29"/>
          <tpl hier="40" item="17"/>
          <tpl hier="51" item="4294967295"/>
        </tpls>
      </n>
      <m in="2" bc="00B4F0FF" fc="00404040">
        <tpls c="5">
          <tpl fld="1" item="9"/>
          <tpl hier="33" item="4"/>
          <tpl fld="2" item="24"/>
          <tpl hier="40" item="17"/>
          <tpl hier="51" item="4294967295"/>
        </tpls>
      </m>
      <n v="9.7557504045785899E-3" in="1" bc="00B4F0FF" fc="00008000">
        <tpls c="5">
          <tpl fld="1" item="24"/>
          <tpl hier="33" item="4"/>
          <tpl fld="2" item="11"/>
          <tpl hier="40" item="17"/>
          <tpl hier="51" item="4294967295"/>
        </tpls>
      </n>
      <n v="0.49905778409087509" in="0" bc="00B4F0FF" fc="00008000">
        <tpls c="5">
          <tpl fld="1" item="7"/>
          <tpl hier="33" item="4"/>
          <tpl fld="2" item="33"/>
          <tpl hier="40" item="17"/>
          <tpl hier="51" item="4294967295"/>
        </tpls>
      </n>
      <n v="4.005415433397031E-3" in="1" bc="00B4F0FF" fc="00008000">
        <tpls c="5">
          <tpl fld="1" item="24"/>
          <tpl hier="33" item="4"/>
          <tpl fld="2" item="34"/>
          <tpl hier="40" item="17"/>
          <tpl hier="51" item="4294967295"/>
        </tpls>
      </n>
      <n v="10422473323.625" in="0" bc="00B4F0FF" fc="00008000">
        <tpls c="5">
          <tpl fld="1" item="40"/>
          <tpl hier="33" item="4"/>
          <tpl fld="2" item="4"/>
          <tpl hier="40" item="17"/>
          <tpl hier="51" item="4294967295"/>
        </tpls>
      </n>
      <n v="427404300" in="0" bc="00B4F0FF" fc="00008000">
        <tpls c="5">
          <tpl fld="1" item="2"/>
          <tpl hier="33" item="4"/>
          <tpl fld="2" item="27"/>
          <tpl hier="40" item="17"/>
          <tpl hier="51" item="4294967295"/>
        </tpls>
      </n>
      <n v="137868630036.38" in="0" bc="00B4F0FF" fc="00008000">
        <tpls c="5">
          <tpl fld="1" item="5"/>
          <tpl hier="33" item="4"/>
          <tpl fld="2" item="8"/>
          <tpl hier="40" item="17"/>
          <tpl hier="51" item="4294967295"/>
        </tpls>
      </n>
      <n v="387997934.65788198" in="0" bc="00B4F0FF" fc="00008000">
        <tpls c="5">
          <tpl fld="1" item="2"/>
          <tpl hier="33" item="4"/>
          <tpl fld="2" item="25"/>
          <tpl hier="40" item="17"/>
          <tpl hier="51" item="4294967295"/>
        </tpls>
      </n>
      <n v="84004297800" in="0" bc="00B4F0FF" fc="00008000">
        <tpls c="5">
          <tpl fld="1" item="5"/>
          <tpl hier="33" item="4"/>
          <tpl fld="2" item="19"/>
          <tpl hier="40" item="17"/>
          <tpl hier="51" item="4294967295"/>
        </tpls>
      </n>
      <n v="145048094.22" in="0" bc="00B4F0FF" fc="00008000">
        <tpls c="5">
          <tpl fld="1" item="49"/>
          <tpl hier="33" item="4"/>
          <tpl fld="2" item="14"/>
          <tpl hier="40" item="17"/>
          <tpl hier="51" item="4294967295"/>
        </tpls>
      </n>
      <n v="165517635234.35699" in="0" bc="00B4F0FF" fc="00008000">
        <tpls c="5">
          <tpl fld="1" item="35"/>
          <tpl hier="33" item="4"/>
          <tpl fld="2" item="31"/>
          <tpl hier="40" item="17"/>
          <tpl hier="51" item="4294967295"/>
        </tpls>
      </n>
      <n v="91839613.819999993" in="0" bc="00B4F0FF" fc="00008000">
        <tpls c="5">
          <tpl fld="1" item="31"/>
          <tpl hier="33" item="4"/>
          <tpl fld="2" item="33"/>
          <tpl hier="40" item="17"/>
          <tpl hier="51" item="4294967295"/>
        </tpls>
      </n>
      <n v="571684988203.34021" in="0" bc="00B4F0FF" fc="00008000">
        <tpls c="5">
          <tpl fld="1" item="3"/>
          <tpl hier="33" item="4"/>
          <tpl fld="2" item="6"/>
          <tpl hier="40" item="17"/>
          <tpl hier="51" item="4294967295"/>
        </tpls>
      </n>
      <n v="12409866232.426069" in="0" bc="00B4F0FF" fc="00008000">
        <tpls c="5">
          <tpl fld="1" item="51"/>
          <tpl hier="33" item="4"/>
          <tpl fld="2" item="0"/>
          <tpl hier="40" item="17"/>
          <tpl hier="51" item="4294967295"/>
        </tpls>
      </n>
      <n v="3.9492976592767834E-3" in="1" bc="00B4F0FF" fc="00008000">
        <tpls c="5">
          <tpl fld="1" item="24"/>
          <tpl hier="33" item="4"/>
          <tpl fld="2" item="28"/>
          <tpl hier="40" item="17"/>
          <tpl hier="51" item="4294967295"/>
        </tpls>
      </n>
      <m in="0" fc="00404040">
        <tpls c="5">
          <tpl fld="9" item="9"/>
          <tpl hier="33" item="4"/>
          <tpl fld="2" item="13"/>
          <tpl hier="40" item="17"/>
          <tpl hier="51" item="4294967295"/>
        </tpls>
      </m>
      <n v="9520625696.875" in="0" bc="00B4F0FF" fc="00008000">
        <tpls c="5">
          <tpl fld="1" item="40"/>
          <tpl hier="33" item="4"/>
          <tpl fld="2" item="37"/>
          <tpl hier="40" item="17"/>
          <tpl hier="51" item="4294967295"/>
        </tpls>
      </n>
      <n v="319103594.73999995" in="0" bc="00B4F0FF" fc="00008000">
        <tpls c="5">
          <tpl fld="1" item="6"/>
          <tpl hier="33" item="4"/>
          <tpl fld="2" item="1"/>
          <tpl hier="40" item="17"/>
          <tpl hier="51" item="4294967295"/>
        </tpls>
      </n>
      <n v="89545586100" in="0" bc="00B4F0FF" fc="00008000">
        <tpls c="5">
          <tpl fld="1" item="5"/>
          <tpl hier="33" item="4"/>
          <tpl fld="2" item="11"/>
          <tpl hier="40" item="17"/>
          <tpl hier="51" item="4294967295"/>
        </tpls>
      </n>
      <n v="1587011931.6800001" bc="00B4F0FF" fc="00008000">
        <tpls c="5">
          <tpl fld="1" item="38"/>
          <tpl hier="33" item="4"/>
          <tpl fld="2" item="33"/>
          <tpl hier="40" item="17"/>
          <tpl hier="51" item="4294967295"/>
        </tpls>
      </n>
      <n v="1278935794.9746165" bc="00B4F0FF" fc="00008000">
        <tpls c="5">
          <tpl fld="1" item="38"/>
          <tpl hier="33" item="4"/>
          <tpl fld="2" item="24"/>
          <tpl hier="40" item="17"/>
          <tpl hier="51" item="4294967295"/>
        </tpls>
      </n>
      <n v="1657162432.9300003" in="0" bc="00B4F0FF" fc="00008000">
        <tpls c="5">
          <tpl fld="1" item="12"/>
          <tpl hier="33" item="4"/>
          <tpl fld="2" item="8"/>
          <tpl hier="40" item="17"/>
          <tpl hier="51" item="4294967295"/>
        </tpls>
      </n>
      <n v="86060358283.98526" in="0" bc="00B4F0FF" fc="00008000">
        <tpls c="5">
          <tpl fld="1" item="33"/>
          <tpl hier="33" item="4"/>
          <tpl fld="2" item="29"/>
          <tpl hier="40" item="17"/>
          <tpl hier="51" item="4294967295"/>
        </tpls>
      </n>
      <n v="109598594200" in="0" bc="00B4F0FF" fc="00008000">
        <tpls c="5">
          <tpl fld="1" item="5"/>
          <tpl hier="33" item="4"/>
          <tpl fld="2" item="15"/>
          <tpl hier="40" item="17"/>
          <tpl hier="51" item="4294967295"/>
        </tpls>
      </n>
      <n v="36502400" in="0" bc="00B4F0FF" fc="00008000">
        <tpls c="5">
          <tpl fld="1" item="46"/>
          <tpl hier="33" item="4"/>
          <tpl fld="2" item="1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1"/>
          <tpl hier="40" item="17"/>
          <tpl hier="51" item="4294967295"/>
        </tpls>
      </m>
      <n v="3.3667662306082397E-3" in="1" bc="00B4F0FF" fc="00008000">
        <tpls c="5">
          <tpl fld="1" item="24"/>
          <tpl hier="33" item="4"/>
          <tpl fld="2" item="14"/>
          <tpl hier="40" item="17"/>
          <tpl hier="51" item="4294967295"/>
        </tpls>
      </n>
      <m in="0" bc="00B4F0FF" fc="00404040">
        <tpls c="5">
          <tpl fld="1" item="29"/>
          <tpl hier="33" item="4"/>
          <tpl fld="2" item="25"/>
          <tpl hier="40" item="17"/>
          <tpl hier="51" item="4294967295"/>
        </tpls>
      </m>
      <m in="0" bc="00B4F0FF" fc="00404040">
        <tpls c="5">
          <tpl fld="1" item="51"/>
          <tpl hier="33" item="4"/>
          <tpl fld="2" item="12"/>
          <tpl hier="40" item="17"/>
          <tpl hier="51" item="4294967295"/>
        </tpls>
      </m>
      <n v="63937163068.830002" in="0" bc="00B4F0FF" fc="00008000">
        <tpls c="5">
          <tpl fld="1" item="43"/>
          <tpl hier="33" item="4"/>
          <tpl fld="2" item="7"/>
          <tpl hier="40" item="17"/>
          <tpl hier="51" item="4294967295"/>
        </tpls>
      </n>
      <n v="966175922.92000008" in="0" bc="00B4F0FF" fc="00008000">
        <tpls c="5">
          <tpl fld="1" item="28"/>
          <tpl hier="33" item="4"/>
          <tpl fld="2" item="15"/>
          <tpl hier="40" item="17"/>
          <tpl hier="51" item="4294967295"/>
        </tpls>
      </n>
      <n v="193832300" in="0" bc="00B4F0FF" fc="00008000">
        <tpls c="5">
          <tpl fld="1" item="11"/>
          <tpl hier="33" item="4"/>
          <tpl fld="2" item="10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5"/>
          <tpl hier="40" item="17"/>
          <tpl hier="51" item="4294967295"/>
        </tpls>
      </m>
      <n v="201181800" in="0" bc="00B4F0FF" fc="00008000">
        <tpls c="5">
          <tpl fld="1" item="25"/>
          <tpl hier="33" item="4"/>
          <tpl fld="2" item="11"/>
          <tpl hier="40" item="17"/>
          <tpl hier="51" item="4294967295"/>
        </tpls>
      </n>
      <m in="0" fc="00404040">
        <tpls c="5">
          <tpl fld="9" item="9"/>
          <tpl hier="33" item="4"/>
          <tpl fld="2" item="15"/>
          <tpl hier="40" item="17"/>
          <tpl hier="51" item="4294967295"/>
        </tpls>
      </m>
      <n v="83273817.280000001" in="0" bc="00B4F0FF" fc="00008000">
        <tpls c="5">
          <tpl fld="1" item="32"/>
          <tpl hier="33" item="4"/>
          <tpl fld="2" item="36"/>
          <tpl hier="40" item="17"/>
          <tpl hier="51" item="4294967295"/>
        </tpls>
      </n>
      <m in="0" fc="00404040">
        <tpls c="5">
          <tpl fld="9" item="5"/>
          <tpl hier="33" item="4"/>
          <tpl fld="2" item="34"/>
          <tpl hier="40" item="17"/>
          <tpl hier="51" item="4294967295"/>
        </tpls>
      </m>
      <n v="150494890" in="0" bc="00B4F0FF" fc="00008000">
        <tpls c="5">
          <tpl fld="1" item="49"/>
          <tpl hier="33" item="4"/>
          <tpl fld="2" item="25"/>
          <tpl hier="40" item="17"/>
          <tpl hier="51" item="4294967295"/>
        </tpls>
      </n>
      <n v="185503300" in="0" bc="00B4F0FF" fc="00008000">
        <tpls c="5">
          <tpl fld="1" item="46"/>
          <tpl hier="33" item="4"/>
          <tpl fld="2" item="14"/>
          <tpl hier="40" item="17"/>
          <tpl hier="51" item="4294967295"/>
        </tpls>
      </n>
      <n v="234434523.04815698" in="0" bc="00B4F0FF" fc="00008000">
        <tpls c="5">
          <tpl fld="1" item="6"/>
          <tpl hier="33" item="4"/>
          <tpl fld="2" item="32"/>
          <tpl hier="40" item="17"/>
          <tpl hier="51" item="4294967295"/>
        </tpls>
      </n>
      <n v="124783600" in="0" bc="00B4F0FF" fc="00008000">
        <tpls c="5">
          <tpl fld="1" item="46"/>
          <tpl hier="33" item="4"/>
          <tpl fld="2" item="23"/>
          <tpl hier="40" item="17"/>
          <tpl hier="51" item="4294967295"/>
        </tpls>
      </n>
      <n v="212531600" in="0" bc="00B4F0FF" fc="00008000">
        <tpls c="5">
          <tpl fld="1" item="6"/>
          <tpl hier="33" item="4"/>
          <tpl fld="2" item="11"/>
          <tpl hier="40" item="17"/>
          <tpl hier="51" item="4294967295"/>
        </tpls>
      </n>
      <m in="0" fc="00404040">
        <tpls c="5">
          <tpl fld="9" item="14"/>
          <tpl hier="33" item="4"/>
          <tpl fld="2" item="28"/>
          <tpl hier="40" item="17"/>
          <tpl hier="51" item="4294967295"/>
        </tpls>
      </m>
      <m in="0" bc="00B4F0FF" fc="00404040">
        <tpls c="5">
          <tpl fld="1" item="44"/>
          <tpl hier="33" item="4"/>
          <tpl fld="2" item="9"/>
          <tpl hier="40" item="17"/>
          <tpl hier="51" item="4294967295"/>
        </tpls>
      </m>
      <n v="1123532320.9119222" bc="00B4F0FF" fc="00008000">
        <tpls c="5">
          <tpl fld="1" item="38"/>
          <tpl hier="33" item="4"/>
          <tpl fld="2" item="32"/>
          <tpl hier="40" item="17"/>
          <tpl hier="51" item="4294967295"/>
        </tpls>
      </n>
      <n v="3976571836.3850002" in="0" fc="00008000">
        <tpls c="5">
          <tpl fld="9" item="5"/>
          <tpl hier="33" item="4"/>
          <tpl fld="2" item="0"/>
          <tpl hier="40" item="17"/>
          <tpl hier="51" item="4294967295"/>
        </tpls>
      </n>
      <n v="790698473.57999992" in="0" bc="00B4F0FF" fc="00008000">
        <tpls c="5">
          <tpl fld="1" item="39"/>
          <tpl hier="33" item="4"/>
          <tpl fld="2" item="5"/>
          <tpl hier="40" item="17"/>
          <tpl hier="51" item="4294967295"/>
        </tpls>
      </n>
      <n v="331332206.15999997" in="0" bc="00B4F0FF" fc="00008000">
        <tpls c="5">
          <tpl fld="1" item="6"/>
          <tpl hier="33" item="4"/>
          <tpl fld="2" item="22"/>
          <tpl hier="40" item="17"/>
          <tpl hier="51" item="4294967295"/>
        </tpls>
      </n>
      <n v="0.5125247561219739" in="0" bc="00B4F0FF" fc="00008000">
        <tpls c="5">
          <tpl fld="1" item="7"/>
          <tpl hier="33" item="4"/>
          <tpl fld="2" item="35"/>
          <tpl hier="40" item="17"/>
          <tpl hier="51" item="4294967295"/>
        </tpls>
      </n>
      <n v="122098100" in="0" bc="00B4F0FF" fc="00008000">
        <tpls c="5">
          <tpl fld="1" item="46"/>
          <tpl hier="33" item="4"/>
          <tpl fld="2" item="10"/>
          <tpl hier="40" item="17"/>
          <tpl hier="51" item="4294967295"/>
        </tpls>
      </n>
      <n v="10792230538.201572" in="0" bc="00B4F0FF" fc="00008000">
        <tpls c="5">
          <tpl fld="1" item="40"/>
          <tpl hier="33" item="4"/>
          <tpl fld="2" item="10"/>
          <tpl hier="40" item="17"/>
          <tpl hier="51" item="4294967295"/>
        </tpls>
      </n>
      <n v="125322849.5963929" in="0" bc="00B4F0FF" fc="00008000">
        <tpls c="5">
          <tpl fld="1" item="11"/>
          <tpl hier="33" item="4"/>
          <tpl fld="2" item="12"/>
          <tpl hier="40" item="17"/>
          <tpl hier="51" item="4294967295"/>
        </tpls>
      </n>
      <n v="144867300" in="0" bc="00B4F0FF" fc="00008000">
        <tpls c="5">
          <tpl fld="1" item="19"/>
          <tpl hier="33" item="4"/>
          <tpl fld="2" item="21"/>
          <tpl hier="40" item="17"/>
          <tpl hier="51" item="4294967295"/>
        </tpls>
      </n>
      <n v="960190900" in="0" bc="00B4F0FF" fc="00008000">
        <tpls c="5">
          <tpl fld="1" item="13"/>
          <tpl hier="33" item="4"/>
          <tpl fld="2" item="20"/>
          <tpl hier="40" item="17"/>
          <tpl hier="51" item="4294967295"/>
        </tpls>
      </n>
      <n v="701178100" in="0" bc="00B4F0FF" fc="00008000">
        <tpls c="5">
          <tpl fld="1" item="39"/>
          <tpl hier="33" item="4"/>
          <tpl fld="2" item="17"/>
          <tpl hier="40" item="17"/>
          <tpl hier="51" item="4294967295"/>
        </tpls>
      </n>
      <n v="97819920" in="0" bc="00B4F0FF" fc="00008000">
        <tpls c="5">
          <tpl fld="1" item="32"/>
          <tpl hier="33" item="4"/>
          <tpl fld="2" item="24"/>
          <tpl hier="40" item="17"/>
          <tpl hier="51" item="4294967295"/>
        </tpls>
      </n>
      <n v="214593600" in="0" bc="00B4F0FF" fc="00008000">
        <tpls c="5">
          <tpl fld="1" item="11"/>
          <tpl hier="33" item="4"/>
          <tpl fld="2" item="17"/>
          <tpl hier="40" item="17"/>
          <tpl hier="51" item="4294967295"/>
        </tpls>
      </n>
      <n v="94867280" in="0" bc="00B4F0FF" fc="00008000">
        <tpls c="5">
          <tpl fld="1" item="30"/>
          <tpl hier="33" item="4"/>
          <tpl fld="2" item="21"/>
          <tpl hier="40" item="17"/>
          <tpl hier="51" item="4294967295"/>
        </tpls>
      </n>
      <n v="577539730.29000008" in="0" bc="00B4F0FF" fc="00008000">
        <tpls c="5">
          <tpl fld="1" item="54"/>
          <tpl hier="33" item="4"/>
          <tpl fld="2" item="8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0"/>
          <tpl hier="40" item="17"/>
          <tpl hier="51" item="4294967295"/>
        </tpls>
      </n>
      <n v="271161673.45000005" in="0" bc="00B4F0FF" fc="00008000">
        <tpls c="5">
          <tpl fld="1" item="6"/>
          <tpl hier="33" item="4"/>
          <tpl fld="2" item="23"/>
          <tpl hier="40" item="17"/>
          <tpl hier="51" item="4294967295"/>
        </tpls>
      </n>
      <n v="0.42929398927062484" in="0" bc="00B4F0FF" fc="00008000">
        <tpls c="5">
          <tpl fld="1" item="7"/>
          <tpl hier="33" item="4"/>
          <tpl fld="2" item="11"/>
          <tpl hier="40" item="17"/>
          <tpl hier="51" item="4294967295"/>
        </tpls>
      </n>
      <n v="116240000" in="0" bc="00B4F0FF" fc="00008000">
        <tpls c="5">
          <tpl fld="1" item="30"/>
          <tpl hier="33" item="4"/>
          <tpl fld="2" item="15"/>
          <tpl hier="40" item="17"/>
          <tpl hier="51" item="4294967295"/>
        </tpls>
      </n>
      <n v="196980200" in="0" bc="00B4F0FF" fc="00008000">
        <tpls c="5">
          <tpl fld="1" item="11"/>
          <tpl hier="33" item="4"/>
          <tpl fld="2" item="9"/>
          <tpl hier="40" item="17"/>
          <tpl hier="51" item="4294967295"/>
        </tpls>
      </n>
      <n v="104094659791.32474" in="0" bc="00B4F0FF" fc="00008000">
        <tpls c="5">
          <tpl fld="1" item="33"/>
          <tpl hier="33" item="4"/>
          <tpl fld="2" item="9"/>
          <tpl hier="40" item="17"/>
          <tpl hier="51" item="4294967295"/>
        </tpls>
      </n>
      <n v="0.13810862663381265" in="2" bc="00B4F0FF" fc="00008000">
        <tpls c="5">
          <tpl fld="1" item="9"/>
          <tpl hier="33" item="4"/>
          <tpl fld="2" item="15"/>
          <tpl hier="40" item="17"/>
          <tpl hier="51" item="4294967295"/>
        </tpls>
      </n>
      <n v="248955140800" in="0" bc="00B4F0FF" fc="00008000">
        <tpls c="5">
          <tpl fld="1" item="3"/>
          <tpl hier="33" item="4"/>
          <tpl fld="2" item="16"/>
          <tpl hier="40" item="17"/>
          <tpl hier="51" item="4294967295"/>
        </tpls>
      </n>
      <n v="242367400" in="0" bc="00B4F0FF" fc="00008000">
        <tpls c="5">
          <tpl fld="1" item="6"/>
          <tpl hier="33" item="4"/>
          <tpl fld="2" item="16"/>
          <tpl hier="40" item="17"/>
          <tpl hier="51" item="4294967295"/>
        </tpls>
      </n>
      <n v="0.10121840810247197" in="1" bc="00B4F0FF" fc="00008000">
        <tpls c="5">
          <tpl fld="1" item="21"/>
          <tpl hier="33" item="4"/>
          <tpl fld="2" item="30"/>
          <tpl hier="40" item="17"/>
          <tpl hier="51" item="4294967295"/>
        </tpls>
      </n>
      <n v="0" in="0" fc="00404040">
        <tpls c="5">
          <tpl fld="9" item="9"/>
          <tpl hier="33" item="4"/>
          <tpl fld="2" item="1"/>
          <tpl hier="40" item="17"/>
          <tpl hier="51" item="4294967295"/>
        </tpls>
      </n>
      <n v="7.7653822997817035E-2" in="1" bc="00B4F0FF" fc="00008000">
        <tpls c="5">
          <tpl fld="1" item="21"/>
          <tpl hier="33" item="4"/>
          <tpl fld="2" item="14"/>
          <tpl hier="40" item="17"/>
          <tpl hier="51" item="4294967295"/>
        </tpls>
      </n>
      <n v="10310521.949999999" in="0" fc="00008000">
        <tpls c="5">
          <tpl fld="9" item="10"/>
          <tpl hier="33" item="4"/>
          <tpl fld="2" item="6"/>
          <tpl hier="40" item="17"/>
          <tpl hier="51" item="4294967295"/>
        </tpls>
      </n>
      <n v="101537400" in="0" bc="00B4F0FF" fc="00008000">
        <tpls c="5">
          <tpl fld="1" item="32"/>
          <tpl hier="33" item="4"/>
          <tpl fld="2" item="11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5"/>
          <tpl hier="40" item="17"/>
          <tpl hier="51" item="4294967295"/>
        </tpls>
      </m>
      <m in="0" bc="00B4F0FF" fc="00404040">
        <tpls c="5">
          <tpl fld="1" item="28"/>
          <tpl hier="33" item="4"/>
          <tpl fld="2" item="32"/>
          <tpl hier="40" item="17"/>
          <tpl hier="51" item="4294967295"/>
        </tpls>
      </m>
      <n v="392832900" in="0" bc="00B4F0FF" fc="00008000">
        <tpls c="5">
          <tpl fld="1" item="2"/>
          <tpl hier="33" item="4"/>
          <tpl fld="2" item="37"/>
          <tpl hier="40" item="17"/>
          <tpl hier="51" item="4294967295"/>
        </tpls>
      </n>
      <n v="1572251052.0599999" bc="00B4F0FF" fc="00008000">
        <tpls c="5">
          <tpl fld="1" item="38"/>
          <tpl hier="33" item="4"/>
          <tpl fld="2" item="22"/>
          <tpl hier="40" item="17"/>
          <tpl hier="51" item="4294967295"/>
        </tpls>
      </n>
      <n v="1939348200" in="0" bc="00B4F0FF" fc="00008000">
        <tpls c="5">
          <tpl fld="1" item="12"/>
          <tpl hier="33" item="4"/>
          <tpl fld="2" item="20"/>
          <tpl hier="40" item="17"/>
          <tpl hier="51" item="4294967295"/>
        </tpls>
      </n>
      <m in="0" fc="00404040">
        <tpls c="5">
          <tpl fld="9" item="9"/>
          <tpl hier="33" item="4"/>
          <tpl fld="2" item="7"/>
          <tpl hier="40" item="17"/>
          <tpl hier="51" item="4294967295"/>
        </tpls>
      </m>
      <n v="1540363200" bc="00B4F0FF" fc="00008000">
        <tpls c="5">
          <tpl fld="1" item="38"/>
          <tpl hier="33" item="4"/>
          <tpl fld="2" item="29"/>
          <tpl hier="40" item="17"/>
          <tpl hier="51" item="4294967295"/>
        </tpls>
      </n>
      <n v="12766033480.739731" in="0" bc="00B4F0FF" fc="00008000">
        <tpls c="5">
          <tpl fld="1" item="51"/>
          <tpl hier="33" item="4"/>
          <tpl fld="2" item="31"/>
          <tpl hier="40" item="17"/>
          <tpl hier="51" item="4294967295"/>
        </tpls>
      </n>
      <n v="113527823.51999998" in="0" bc="00B4F0FF" fc="00008000">
        <tpls c="5">
          <tpl fld="1" item="46"/>
          <tpl hier="33" item="4"/>
          <tpl fld="2" item="31"/>
          <tpl hier="40" item="17"/>
          <tpl hier="51" item="4294967295"/>
        </tpls>
      </n>
      <n v="165470965418.62003" in="0" bc="00B4F0FF" fc="00008000">
        <tpls c="5">
          <tpl fld="1" item="35"/>
          <tpl hier="33" item="4"/>
          <tpl fld="2" item="4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0"/>
          <tpl hier="40" item="17"/>
          <tpl hier="51" item="4294967295"/>
        </tpls>
      </m>
      <n v="82792824" in="0" bc="00B4F0FF" fc="00008000">
        <tpls c="5">
          <tpl fld="1" item="32"/>
          <tpl hier="33" item="4"/>
          <tpl fld="2" item="12"/>
          <tpl hier="40" item="17"/>
          <tpl hier="51" item="4294967295"/>
        </tpls>
      </n>
      <n v="20321078683.16" in="0" bc="00B4F0FF" fc="00008000">
        <tpls c="5">
          <tpl fld="1" item="20"/>
          <tpl hier="33" item="4"/>
          <tpl fld="2" item="10"/>
          <tpl hier="40" item="17"/>
          <tpl hier="51" item="4294967295"/>
        </tpls>
      </n>
      <n v="13550501368.142754" in="0" bc="00B4F0FF" fc="00008000">
        <tpls c="5">
          <tpl fld="1" item="51"/>
          <tpl hier="33" item="4"/>
          <tpl fld="2" item="33"/>
          <tpl hier="40" item="17"/>
          <tpl hier="51" item="4294967295"/>
        </tpls>
      </n>
      <n v="84606613767.141617" in="0" bc="00B4F0FF" fc="00008000">
        <tpls c="5">
          <tpl fld="1" item="33"/>
          <tpl hier="33" item="4"/>
          <tpl fld="2" item="10"/>
          <tpl hier="40" item="17"/>
          <tpl hier="51" item="4294967295"/>
        </tpls>
      </n>
      <n v="83083160300" in="0" bc="00B4F0FF" fc="00008000">
        <tpls c="5">
          <tpl fld="1" item="5"/>
          <tpl hier="33" item="4"/>
          <tpl fld="2" item="27"/>
          <tpl hier="40" item="17"/>
          <tpl hier="51" item="4294967295"/>
        </tpls>
      </n>
      <m in="0" bc="00B4F0FF" fc="00404040">
        <tpls c="5">
          <tpl fld="1" item="17"/>
          <tpl hier="33" item="4"/>
          <tpl fld="2" item="19"/>
          <tpl hier="40" item="17"/>
          <tpl hier="51" item="4294967295"/>
        </tpls>
      </m>
      <n v="1528767800" in="0" bc="00B4F0FF" fc="00008000">
        <tpls c="5">
          <tpl fld="1" item="12"/>
          <tpl hier="33" item="4"/>
          <tpl fld="2" item="37"/>
          <tpl hier="40" item="17"/>
          <tpl hier="51" item="4294967295"/>
        </tpls>
      </n>
      <m in="0" fc="00404040">
        <tpls c="5">
          <tpl fld="20" item="11"/>
          <tpl hier="33" item="4"/>
          <tpl fld="2" item="30"/>
          <tpl hier="40" item="17"/>
          <tpl hier="51" item="4294967295"/>
        </tpls>
      </m>
      <m in="0" fc="00404040">
        <tpls c="5">
          <tpl fld="20" item="10"/>
          <tpl hier="33" item="4"/>
          <tpl fld="2" item="28"/>
          <tpl hier="40" item="17"/>
          <tpl hier="51" item="4294967295"/>
        </tpls>
      </m>
      <n v="0" in="0" fc="00404040">
        <tpls c="5">
          <tpl fld="9" item="14"/>
          <tpl hier="33" item="4"/>
          <tpl fld="2" item="4"/>
          <tpl hier="40" item="17"/>
          <tpl hier="51" item="4294967295"/>
        </tpls>
      </n>
      <n v="207102955544.384" in="0" bc="00B4F0FF" fc="00008000">
        <tpls c="5">
          <tpl fld="1" item="3"/>
          <tpl hier="33" item="4"/>
          <tpl fld="2" item="36"/>
          <tpl hier="40" item="17"/>
          <tpl hier="51" item="4294967295"/>
        </tpls>
      </n>
      <n v="228005100" in="0" bc="00B4F0FF" fc="00008000">
        <tpls c="5">
          <tpl fld="1" item="49"/>
          <tpl hier="33" item="4"/>
          <tpl fld="2" item="20"/>
          <tpl hier="40" item="17"/>
          <tpl hier="51" item="4294967295"/>
        </tpls>
      </n>
      <m in="0" fc="00404040">
        <tpls c="5">
          <tpl fld="20" item="11"/>
          <tpl hier="33" item="4"/>
          <tpl fld="2" item="33"/>
          <tpl hier="40" item="17"/>
          <tpl hier="51" item="4294967295"/>
        </tpls>
      </m>
      <n v="668323329.74000001" in="0" bc="00B4F0FF" fc="00008000">
        <tpls c="5">
          <tpl fld="1" item="39"/>
          <tpl hier="33" item="4"/>
          <tpl fld="2" item="23"/>
          <tpl hier="40" item="17"/>
          <tpl hier="51" item="4294967295"/>
        </tpls>
      </n>
      <n v="270892775.76999998" in="0" bc="00B4F0FF" fc="00008000">
        <tpls c="5">
          <tpl fld="1" item="6"/>
          <tpl hier="33" item="4"/>
          <tpl fld="2" item="33"/>
          <tpl hier="40" item="17"/>
          <tpl hier="51" item="4294967295"/>
        </tpls>
      </n>
      <n v="135594400" in="0" bc="00B4F0FF" fc="00008000">
        <tpls c="5">
          <tpl fld="1" item="19"/>
          <tpl hier="33" item="4"/>
          <tpl fld="2" item="17"/>
          <tpl hier="40" item="17"/>
          <tpl hier="51" item="4294967295"/>
        </tpls>
      </n>
      <n v="0.46873628904506309" bc="00B4F0FF" fc="00008000">
        <tpls c="5">
          <tpl fld="1" item="48"/>
          <tpl hier="33" item="4"/>
          <tpl fld="2" item="11"/>
          <tpl hier="40" item="17"/>
          <tpl hier="51" item="4294967295"/>
        </tpls>
      </n>
      <n v="164813400" in="0" bc="00B4F0FF" fc="00008000">
        <tpls c="5">
          <tpl fld="1" item="49"/>
          <tpl hier="33" item="4"/>
          <tpl fld="2" item="16"/>
          <tpl hier="40" item="17"/>
          <tpl hier="51" item="4294967295"/>
        </tpls>
      </n>
      <n v="763484094.88000011" in="0" bc="00B4F0FF" fc="00008000">
        <tpls c="5">
          <tpl fld="1" item="13"/>
          <tpl hier="33" item="4"/>
          <tpl fld="2" item="31"/>
          <tpl hier="40" item="17"/>
          <tpl hier="51" item="4294967295"/>
        </tpls>
      </n>
      <n v="128752248474.25749" in="0" bc="00B4F0FF" fc="00008000">
        <tpls c="5">
          <tpl fld="1" item="34"/>
          <tpl hier="33" item="4"/>
          <tpl fld="2" item="21"/>
          <tpl hier="40" item="17"/>
          <tpl hier="51" item="4294967295"/>
        </tpls>
      </n>
      <n v="562338351.58000016" in="0" bc="00B4F0FF" fc="00008000">
        <tpls c="5">
          <tpl fld="1" item="2"/>
          <tpl hier="33" item="4"/>
          <tpl fld="2" item="5"/>
          <tpl hier="40" item="17"/>
          <tpl hier="51" item="4294967295"/>
        </tpls>
      </n>
      <n v="0.53680422607158584" bc="00B4F0FF" fc="00008000">
        <tpls c="5">
          <tpl fld="1" item="48"/>
          <tpl hier="33" item="4"/>
          <tpl fld="2" item="30"/>
          <tpl hier="40" item="17"/>
          <tpl hier="51" item="4294967295"/>
        </tpls>
      </n>
      <n v="141352779000" in="0" bc="00B4F0FF" fc="00008000">
        <tpls c="5">
          <tpl fld="1" item="16"/>
          <tpl hier="33" item="4"/>
          <tpl fld="2" item="20"/>
          <tpl hier="40" item="17"/>
          <tpl hier="51" item="4294967295"/>
        </tpls>
      </n>
      <n v="0.50288342615927317" in="0" bc="00B4F0FF" fc="00008000">
        <tpls c="5">
          <tpl fld="1" item="7"/>
          <tpl hier="33" item="4"/>
          <tpl fld="2" item="30"/>
          <tpl hier="40" item="17"/>
          <tpl hier="51" item="4294967295"/>
        </tpls>
      </n>
      <n v="147773371854.58502" in="0" bc="00B4F0FF" fc="00008000">
        <tpls c="5">
          <tpl fld="1" item="17"/>
          <tpl hier="33" item="4"/>
          <tpl fld="2" item="7"/>
          <tpl hier="40" item="17"/>
          <tpl hier="51" item="4294967295"/>
        </tpls>
      </n>
      <n v="534247639728.91998" in="0" bc="00B4F0FF" fc="00008000">
        <tpls c="5">
          <tpl fld="1" item="3"/>
          <tpl hier="33" item="4"/>
          <tpl fld="2" item="33"/>
          <tpl hier="40" item="17"/>
          <tpl hier="51" item="4294967295"/>
        </tpls>
      </n>
      <m in="0" bc="00B4F0FF" fc="00404040">
        <tpls c="5">
          <tpl fld="1" item="17"/>
          <tpl hier="33" item="4"/>
          <tpl fld="2" item="25"/>
          <tpl hier="40" item="17"/>
          <tpl hier="51" item="4294967295"/>
        </tpls>
      </m>
      <n v="20921852.32" in="0" fc="00008000">
        <tpls c="5">
          <tpl fld="9" item="10"/>
          <tpl hier="33" item="4"/>
          <tpl fld="2" item="0"/>
          <tpl hier="40" item="17"/>
          <tpl hier="51" item="4294967295"/>
        </tpls>
      </n>
      <n v="152465300" in="0" bc="00B4F0FF" fc="00008000">
        <tpls c="5">
          <tpl fld="1" item="32"/>
          <tpl hier="33" item="4"/>
          <tpl fld="2" item="14"/>
          <tpl hier="40" item="17"/>
          <tpl hier="51" item="4294967295"/>
        </tpls>
      </n>
      <n v="90232100" in="0" bc="00B4F0FF" fc="00008000">
        <tpls c="5">
          <tpl fld="1" item="30"/>
          <tpl hier="33" item="4"/>
          <tpl fld="2" item="11"/>
          <tpl hier="40" item="17"/>
          <tpl hier="51" item="4294967295"/>
        </tpls>
      </n>
      <n v="1422678400" bc="00B4F0FF" fc="00008000">
        <tpls c="5">
          <tpl fld="1" item="38"/>
          <tpl hier="33" item="4"/>
          <tpl fld="2" item="35"/>
          <tpl hier="40" item="17"/>
          <tpl hier="51" item="4294967295"/>
        </tpls>
      </n>
      <n v="10441899592.875" in="0" bc="00B4F0FF" fc="00008000">
        <tpls c="5">
          <tpl fld="1" item="40"/>
          <tpl hier="33" item="4"/>
          <tpl fld="2" item="0"/>
          <tpl hier="40" item="17"/>
          <tpl hier="51" item="4294967295"/>
        </tpls>
      </n>
      <n v="7.957284418678999E-2" in="1" bc="00B4F0FF" fc="00008000">
        <tpls c="5">
          <tpl fld="1" item="21"/>
          <tpl hier="33" item="4"/>
          <tpl fld="2" item="4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6"/>
          <tpl hier="40" item="17"/>
          <tpl hier="51" item="4294967295"/>
        </tpls>
      </m>
      <n v="219713288181.76999" in="0" bc="00B4F0FF" fc="00008000">
        <tpls c="5">
          <tpl fld="1" item="16"/>
          <tpl hier="33" item="4"/>
          <tpl fld="2" item="8"/>
          <tpl hier="40" item="17"/>
          <tpl hier="51" item="4294967295"/>
        </tpls>
      </n>
      <n v="111774216100" in="0" bc="00B4F0FF" fc="00008000">
        <tpls c="5">
          <tpl fld="1" item="5"/>
          <tpl hier="33" item="4"/>
          <tpl fld="2" item="35"/>
          <tpl hier="40" item="17"/>
          <tpl hier="51" item="4294967295"/>
        </tpls>
      </n>
      <n v="0.14538239667354982" in="2" bc="00B4F0FF" fc="00008000">
        <tpls c="5">
          <tpl fld="1" item="9"/>
          <tpl hier="33" item="4"/>
          <tpl fld="2" item="9"/>
          <tpl hier="40" item="17"/>
          <tpl hier="51" item="4294967295"/>
        </tpls>
      </n>
      <n v="182691425.34508744" in="0" bc="00B4F0FF" fc="00008000">
        <tpls c="5">
          <tpl fld="1" item="11"/>
          <tpl hier="33" item="4"/>
          <tpl fld="2" item="32"/>
          <tpl hier="40" item="17"/>
          <tpl hier="51" item="4294967295"/>
        </tpls>
      </n>
      <m in="0" fc="00404040">
        <tpls c="5">
          <tpl fld="20" item="11"/>
          <tpl hier="33" item="4"/>
          <tpl fld="2" item="5"/>
          <tpl hier="40" item="17"/>
          <tpl hier="51" item="4294967295"/>
        </tpls>
      </m>
      <n v="648163200" in="0" bc="00B4F0FF" fc="00008000">
        <tpls c="5">
          <tpl fld="1" item="39"/>
          <tpl hier="33" item="4"/>
          <tpl fld="2" item="30"/>
          <tpl hier="40" item="17"/>
          <tpl hier="51" item="4294967295"/>
        </tpls>
      </n>
      <n v="139309200" in="0" bc="00B4F0FF" fc="00008000">
        <tpls c="5">
          <tpl fld="1" item="49"/>
          <tpl hier="33" item="4"/>
          <tpl fld="2" item="11"/>
          <tpl hier="40" item="17"/>
          <tpl hier="51" item="4294967295"/>
        </tpls>
      </n>
      <n v="0.50813277791153566" in="0" bc="00B4F0FF" fc="00008000">
        <tpls c="5">
          <tpl fld="1" item="7"/>
          <tpl hier="33" item="4"/>
          <tpl fld="2" item="23"/>
          <tpl hier="40" item="17"/>
          <tpl hier="51" item="4294967295"/>
        </tpls>
      </n>
      <n v="42975605580" in="0" bc="00B4F0FF" fc="00008000">
        <tpls c="5">
          <tpl fld="1" item="53"/>
          <tpl hier="33" item="4"/>
          <tpl fld="2" item="0"/>
          <tpl hier="40" item="17"/>
          <tpl hier="51" item="4294967295"/>
        </tpls>
      </n>
      <n v="677581371.16999984" in="0" bc="00B4F0FF" fc="00008000">
        <tpls c="5">
          <tpl fld="1" item="39"/>
          <tpl hier="33" item="4"/>
          <tpl fld="2" item="13"/>
          <tpl hier="40" item="17"/>
          <tpl hier="51" item="4294967295"/>
        </tpls>
      </n>
      <m in="0" fc="00404040">
        <tpls c="5">
          <tpl fld="9" item="9"/>
          <tpl hier="33" item="4"/>
          <tpl fld="2" item="34"/>
          <tpl hier="40" item="17"/>
          <tpl hier="51" item="4294967295"/>
        </tpls>
      </m>
      <n v="0.16972763235851543" in="2" bc="00B4F0FF" fc="00008000">
        <tpls c="5">
          <tpl fld="1" item="9"/>
          <tpl hier="33" item="4"/>
          <tpl fld="2" item="18"/>
          <tpl hier="40" item="17"/>
          <tpl hier="51" item="4294967295"/>
        </tpls>
      </n>
      <n v="4441706472.1349249" in="0" bc="00B4F0FF" fc="00008000">
        <tpls c="5">
          <tpl fld="1" item="37"/>
          <tpl hier="33" item="4"/>
          <tpl fld="2" item="28"/>
          <tpl hier="40" item="17"/>
          <tpl hier="51" item="4294967295"/>
        </tpls>
      </n>
      <n v="379450600" in="0" bc="00B4F0FF" fc="00008000">
        <tpls c="5">
          <tpl fld="1" item="2"/>
          <tpl hier="33" item="4"/>
          <tpl fld="2" item="21"/>
          <tpl hier="40" item="17"/>
          <tpl hier="51" item="4294967295"/>
        </tpls>
      </n>
      <n v="733742600" in="0" bc="00B4F0FF" fc="00008000">
        <tpls c="5">
          <tpl fld="1" item="13"/>
          <tpl hier="33" item="4"/>
          <tpl fld="2" item="17"/>
          <tpl hier="40" item="17"/>
          <tpl hier="51" item="4294967295"/>
        </tpls>
      </n>
      <m in="0" fc="00404040">
        <tpls c="5">
          <tpl fld="9" item="5"/>
          <tpl hier="33" item="4"/>
          <tpl fld="2" item="17"/>
          <tpl hier="40" item="17"/>
          <tpl hier="51" item="4294967295"/>
        </tpls>
      </m>
      <n v="14155101877.100079" in="0" bc="00B4F0FF" fc="00008000">
        <tpls c="5">
          <tpl fld="1" item="51"/>
          <tpl hier="33" item="4"/>
          <tpl fld="2" item="4"/>
          <tpl hier="40" item="17"/>
          <tpl hier="51" item="4294967295"/>
        </tpls>
      </n>
      <n v="10720511710.039999" in="0" bc="00B4F0FF" fc="00008000">
        <tpls c="5">
          <tpl fld="1" item="40"/>
          <tpl hier="33" item="4"/>
          <tpl fld="2" item="33"/>
          <tpl hier="40" item="17"/>
          <tpl hier="51" item="4294967295"/>
        </tpls>
      </n>
      <n v="10830675000" in="0" bc="00B4F0FF" fc="00008000">
        <tpls c="5">
          <tpl fld="1" item="36"/>
          <tpl hier="33" item="4"/>
          <tpl fld="2" item="5"/>
          <tpl hier="40" item="17"/>
          <tpl hier="51" item="4294967295"/>
        </tpls>
      </n>
      <n v="124809670" in="0" bc="00B4F0FF" fc="00008000">
        <tpls c="5">
          <tpl fld="1" item="46"/>
          <tpl hier="33" item="4"/>
          <tpl fld="2" item="25"/>
          <tpl hier="40" item="17"/>
          <tpl hier="51" item="4294967295"/>
        </tpls>
      </n>
      <m in="0" fc="00404040">
        <tpls c="5">
          <tpl fld="9" item="5"/>
          <tpl hier="33" item="4"/>
          <tpl fld="2" item="26"/>
          <tpl hier="40" item="17"/>
          <tpl hier="51" item="4294967295"/>
        </tpls>
      </m>
      <n v="19887802498.950001" in="0" bc="00B4F0FF" fc="00008000">
        <tpls c="5">
          <tpl fld="1" item="20"/>
          <tpl hier="33" item="4"/>
          <tpl fld="2" item="29"/>
          <tpl hier="40" item="17"/>
          <tpl hier="51" item="4294967295"/>
        </tpls>
      </n>
      <n v="148457901944.38" in="0" bc="00B4F0FF" fc="00008000">
        <tpls c="5">
          <tpl fld="1" item="5"/>
          <tpl hier="33" item="4"/>
          <tpl fld="2" item="1"/>
          <tpl hier="40" item="17"/>
          <tpl hier="51" item="4294967295"/>
        </tpls>
      </n>
      <n v="59677631.22337389" in="0" bc="00B4F0FF" fc="00008000">
        <tpls c="5">
          <tpl fld="1" item="25"/>
          <tpl hier="33" item="4"/>
          <tpl fld="2" item="32"/>
          <tpl hier="40" item="17"/>
          <tpl hier="51" item="4294967295"/>
        </tpls>
      </n>
      <m in="0" fc="00404040">
        <tpls c="5">
          <tpl fld="20" item="10"/>
          <tpl hier="33" item="4"/>
          <tpl fld="2" item="12"/>
          <tpl hier="40" item="17"/>
          <tpl hier="51" item="4294967295"/>
        </tpls>
      </m>
      <n v="124709752460.44751" in="0" bc="00B4F0FF" fc="00008000">
        <tpls c="5">
          <tpl fld="1" item="17"/>
          <tpl hier="33" item="4"/>
          <tpl fld="2" item="6"/>
          <tpl hier="40" item="17"/>
          <tpl hier="51" item="4294967295"/>
        </tpls>
      </n>
      <n v="946562900" in="0" bc="00B4F0FF" fc="00008000">
        <tpls c="5">
          <tpl fld="1" item="54"/>
          <tpl hier="33" item="4"/>
          <tpl fld="2" item="9"/>
          <tpl hier="40" item="17"/>
          <tpl hier="51" item="4294967295"/>
        </tpls>
      </n>
      <n v="165524800" in="0" bc="00B4F0FF" fc="00008000">
        <tpls c="5">
          <tpl fld="1" item="49"/>
          <tpl hier="33" item="4"/>
          <tpl fld="2" item="30"/>
          <tpl hier="40" item="17"/>
          <tpl hier="51" item="4294967295"/>
        </tpls>
      </n>
      <n v="10688336315.6425" in="0" bc="00B4F0FF" fc="00008000">
        <tpls c="5">
          <tpl fld="1" item="40"/>
          <tpl hier="33" item="4"/>
          <tpl fld="2" item="18"/>
          <tpl hier="40" item="17"/>
          <tpl hier="51" item="4294967295"/>
        </tpls>
      </n>
      <n v="211210015600" in="0" bc="00B4F0FF" fc="00008000">
        <tpls c="5">
          <tpl fld="1" item="16"/>
          <tpl hier="33" item="4"/>
          <tpl fld="2" item="34"/>
          <tpl hier="40" item="17"/>
          <tpl hier="51" item="4294967295"/>
        </tpls>
      </n>
      <m in="0" fc="00404040">
        <tpls c="5">
          <tpl fld="9" item="5"/>
          <tpl hier="33" item="4"/>
          <tpl fld="2" item="8"/>
          <tpl hier="40" item="17"/>
          <tpl hier="51" item="4294967295"/>
        </tpls>
      </m>
      <n v="4.1174027319438901E-3" in="1" bc="00B4F0FF" fc="00008000">
        <tpls c="5">
          <tpl fld="1" item="24"/>
          <tpl hier="33" item="4"/>
          <tpl fld="2" item="33"/>
          <tpl hier="40" item="17"/>
          <tpl hier="51" item="4294967295"/>
        </tpls>
      </n>
      <n v="142936445511.77499" in="0" bc="00B4F0FF" fc="00008000">
        <tpls c="5">
          <tpl fld="1" item="5"/>
          <tpl hier="33" item="4"/>
          <tpl fld="2" item="22"/>
          <tpl hier="40" item="17"/>
          <tpl hier="51" item="4294967295"/>
        </tpls>
      </n>
      <n v="830254400" in="0" bc="00B4F0FF" fc="00008000">
        <tpls c="5">
          <tpl fld="1" item="54"/>
          <tpl hier="33" item="4"/>
          <tpl fld="2" item="16"/>
          <tpl hier="40" item="17"/>
          <tpl hier="51" item="4294967295"/>
        </tpls>
      </n>
      <m in="0" bc="00B4F0FF" fc="00404040">
        <tpls c="5">
          <tpl fld="1" item="3"/>
          <tpl hier="33" item="4"/>
          <tpl fld="2" item="2"/>
          <tpl hier="40" item="17"/>
          <tpl hier="51" item="4294967295"/>
        </tpls>
      </m>
      <n v="184273676.60000002" in="0" bc="00B4F0FF" fc="00008000">
        <tpls c="5">
          <tpl fld="1" item="11"/>
          <tpl hier="33" item="4"/>
          <tpl fld="2" item="22"/>
          <tpl hier="40" item="17"/>
          <tpl hier="51" item="4294967295"/>
        </tpls>
      </n>
      <n v="18721665162.470001" in="0" bc="00B4F0FF" fc="00008000">
        <tpls c="5">
          <tpl fld="1" item="29"/>
          <tpl hier="33" item="4"/>
          <tpl fld="2" item="10"/>
          <tpl hier="40" item="17"/>
          <tpl hier="51" item="4294967295"/>
        </tpls>
      </n>
      <m in="0" fc="00404040">
        <tpls c="5">
          <tpl fld="9" item="5"/>
          <tpl hier="33" item="4"/>
          <tpl fld="2" item="33"/>
          <tpl hier="40" item="17"/>
          <tpl hier="51" item="4294967295"/>
        </tpls>
      </m>
      <n v="118373400" in="0" bc="00B4F0FF" fc="00008000">
        <tpls c="5">
          <tpl fld="1" item="30"/>
          <tpl hier="33" item="4"/>
          <tpl fld="2" item="29"/>
          <tpl hier="40" item="17"/>
          <tpl hier="51" item="4294967295"/>
        </tpls>
      </n>
      <n v="102667665000" in="0" bc="00B4F0FF" fc="00008000">
        <tpls c="5">
          <tpl fld="1" item="5"/>
          <tpl hier="33" item="4"/>
          <tpl fld="2" item="37"/>
          <tpl hier="40" item="17"/>
          <tpl hier="51" item="4294967295"/>
        </tpls>
      </n>
      <n v="757980513.44408393" in="0" bc="00B4F0FF" fc="00008000">
        <tpls c="5">
          <tpl fld="1" item="13"/>
          <tpl hier="33" item="4"/>
          <tpl fld="2" item="25"/>
          <tpl hier="40" item="17"/>
          <tpl hier="51" item="4294967295"/>
        </tpls>
      </n>
      <n v="11599401783.929073" in="0" bc="00B4F0FF" fc="00008000">
        <tpls c="5">
          <tpl fld="1" item="40"/>
          <tpl hier="33" item="4"/>
          <tpl fld="2" item="17"/>
          <tpl hier="40" item="17"/>
          <tpl hier="51" item="4294967295"/>
        </tpls>
      </n>
      <n v="929922000" in="0" bc="00B4F0FF" fc="00008000">
        <tpls c="5">
          <tpl fld="1" item="13"/>
          <tpl hier="33" item="4"/>
          <tpl fld="2" item="30"/>
          <tpl hier="40" item="17"/>
          <tpl hier="51" item="4294967295"/>
        </tpls>
      </n>
      <n v="21784702858.18" in="0" bc="00B4F0FF" fc="00008000">
        <tpls c="5">
          <tpl fld="1" item="20"/>
          <tpl hier="33" item="4"/>
          <tpl fld="2" item="4"/>
          <tpl hier="40" item="17"/>
          <tpl hier="51" item="4294967295"/>
        </tpls>
      </n>
      <n v="162546467" in="0" bc="00B4F0FF" fc="00008000">
        <tpls c="5">
          <tpl fld="1" item="46"/>
          <tpl hier="33" item="4"/>
          <tpl fld="2" item="32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7"/>
          <tpl hier="40" item="17"/>
          <tpl hier="51" item="4294967295"/>
        </tpls>
      </m>
      <n v="0.54554277477914392" in="0" bc="00B4F0FF" fc="00008000">
        <tpls c="5">
          <tpl fld="1" item="7"/>
          <tpl hier="33" item="4"/>
          <tpl fld="2" item="8"/>
          <tpl hier="40" item="17"/>
          <tpl hier="51" item="4294967295"/>
        </tpls>
      </n>
      <n v="18291977389.449997" in="0" bc="00B4F0FF" fc="00008000">
        <tpls c="5">
          <tpl fld="1" item="29"/>
          <tpl hier="33" item="4"/>
          <tpl fld="2" item="15"/>
          <tpl hier="40" item="17"/>
          <tpl hier="51" item="4294967295"/>
        </tpls>
      </n>
      <n v="1319470228.5900002" in="0" bc="00B4F0FF" fc="00008000">
        <tpls c="5">
          <tpl fld="1" item="28"/>
          <tpl hier="33" item="4"/>
          <tpl fld="2" item="0"/>
          <tpl hier="40" item="17"/>
          <tpl hier="51" item="4294967295"/>
        </tpls>
      </n>
      <n v="0.51098958438669229" bc="00B4F0FF" fc="00008000">
        <tpls c="5">
          <tpl fld="1" item="48"/>
          <tpl hier="33" item="4"/>
          <tpl fld="2" item="15"/>
          <tpl hier="40" item="17"/>
          <tpl hier="51" item="4294967295"/>
        </tpls>
      </n>
      <n v="9842422301.7099991" in="0" bc="00B4F0FF" fc="00008000">
        <tpls c="5">
          <tpl fld="1" item="37"/>
          <tpl hier="33" item="4"/>
          <tpl fld="2" item="22"/>
          <tpl hier="40" item="17"/>
          <tpl hier="51" item="4294967295"/>
        </tpls>
      </n>
      <n v="43649649081.724998" in="0" bc="00B4F0FF" fc="00008000">
        <tpls c="5">
          <tpl fld="1" item="43"/>
          <tpl hier="33" item="4"/>
          <tpl fld="2" item="35"/>
          <tpl hier="40" item="17"/>
          <tpl hier="51" item="4294967295"/>
        </tpls>
      </n>
      <n v="19577529353.620003" in="0" bc="00B4F0FF" fc="00008000">
        <tpls c="5">
          <tpl fld="1" item="29"/>
          <tpl hier="33" item="4"/>
          <tpl fld="2" item="28"/>
          <tpl hier="40" item="17"/>
          <tpl hier="51" item="4294967295"/>
        </tpls>
      </n>
      <n v="908434100" in="0" bc="00B4F0FF" fc="00008000">
        <tpls c="5">
          <tpl fld="1" item="13"/>
          <tpl hier="33" item="4"/>
          <tpl fld="2" item="27"/>
          <tpl hier="40" item="17"/>
          <tpl hier="51" item="4294967295"/>
        </tpls>
      </n>
      <n v="345321564.28000009" in="0" bc="00B4F0FF" fc="00008000">
        <tpls c="5">
          <tpl fld="1" item="6"/>
          <tpl hier="33" item="4"/>
          <tpl fld="2" item="4"/>
          <tpl hier="40" item="17"/>
          <tpl hier="51" item="4294967295"/>
        </tpls>
      </n>
      <n v="7103769473.4403982" in="0" bc="00B4F0FF" fc="00008000">
        <tpls c="5">
          <tpl fld="1" item="37"/>
          <tpl hier="33" item="4"/>
          <tpl fld="2" item="8"/>
          <tpl hier="40" item="17"/>
          <tpl hier="51" item="4294967295"/>
        </tpls>
      </n>
      <m in="0" bc="00B4F0FF" fc="00404040">
        <tpls c="5">
          <tpl fld="1" item="51"/>
          <tpl hier="33" item="4"/>
          <tpl fld="2" item="2"/>
          <tpl hier="40" item="17"/>
          <tpl hier="51" item="4294967295"/>
        </tpls>
      </m>
      <n v="536961634.25999987" in="0" bc="00B4F0FF" fc="00008000">
        <tpls c="5">
          <tpl fld="1" item="2"/>
          <tpl hier="33" item="4"/>
          <tpl fld="2" item="23"/>
          <tpl hier="40" item="17"/>
          <tpl hier="51" item="4294967295"/>
        </tpls>
      </n>
      <m in="0" fc="00404040">
        <tpls c="5">
          <tpl fld="9" item="10"/>
          <tpl hier="33" item="4"/>
          <tpl fld="2" item="18"/>
          <tpl hier="40" item="17"/>
          <tpl hier="51" item="4294967295"/>
        </tpls>
      </m>
      <n v="0.10314043669419777" in="1" bc="00B4F0FF" fc="00008000">
        <tpls c="5">
          <tpl fld="1" item="21"/>
          <tpl hier="33" item="4"/>
          <tpl fld="2" item="36"/>
          <tpl hier="40" item="17"/>
          <tpl hier="51" item="4294967295"/>
        </tpls>
      </n>
      <n v="487737500" in="0" bc="00B4F0FF" fc="00008000">
        <tpls c="5">
          <tpl fld="1" item="2"/>
          <tpl hier="33" item="4"/>
          <tpl fld="2" item="17"/>
          <tpl hier="40" item="17"/>
          <tpl hier="51" item="4294967295"/>
        </tpls>
      </n>
      <n v="1027878642.5900004" in="0" bc="00B4F0FF" fc="00008000">
        <tpls c="5">
          <tpl fld="1" item="14"/>
          <tpl hier="33" item="4"/>
          <tpl fld="2" item="18"/>
          <tpl hier="40" item="17"/>
          <tpl hier="51" item="4294967295"/>
        </tpls>
      </n>
      <m in="0" fc="00404040">
        <tpls c="5">
          <tpl fld="20" item="11"/>
          <tpl hier="33" item="4"/>
          <tpl fld="2" item="36"/>
          <tpl hier="40" item="17"/>
          <tpl hier="51" item="4294967295"/>
        </tpls>
      </m>
      <n v="1979986700" in="0" bc="00B4F0FF" fc="00008000">
        <tpls c="5">
          <tpl fld="1" item="12"/>
          <tpl hier="33" item="4"/>
          <tpl fld="2" item="27"/>
          <tpl hier="40" item="17"/>
          <tpl hier="51" item="4294967295"/>
        </tpls>
      </n>
      <m in="0" fc="00404040">
        <tpls c="5">
          <tpl fld="9" item="14"/>
          <tpl hier="33" item="4"/>
          <tpl fld="2" item="18"/>
          <tpl hier="40" item="17"/>
          <tpl hier="51" item="4294967295"/>
        </tpls>
      </m>
      <m in="0" fc="00404040">
        <tpls c="5">
          <tpl fld="9" item="14"/>
          <tpl hier="33" item="4"/>
          <tpl fld="2" item="8"/>
          <tpl hier="40" item="17"/>
          <tpl hier="51" item="4294967295"/>
        </tpls>
      </m>
      <n v="173807499.94332999" in="0" bc="00B4F0FF" fc="00008000">
        <tpls c="5">
          <tpl fld="1" item="25"/>
          <tpl hier="33" item="4"/>
          <tpl fld="2" item="25"/>
          <tpl hier="40" item="17"/>
          <tpl hier="51" item="4294967295"/>
        </tpls>
      </n>
      <n v="723026551.06307113" in="0" bc="00B4F0FF" fc="00008000">
        <tpls c="5">
          <tpl fld="1" item="14"/>
          <tpl hier="33" item="4"/>
          <tpl fld="2" item="24"/>
          <tpl hier="40" item="17"/>
          <tpl hier="51" item="4294967295"/>
        </tpls>
      </n>
      <n v="128692658852.03645" in="0" bc="00B4F0FF" fc="00008000">
        <tpls c="5">
          <tpl fld="1" item="34"/>
          <tpl hier="33" item="4"/>
          <tpl fld="2" item="35"/>
          <tpl hier="40" item="17"/>
          <tpl hier="51" item="4294967295"/>
        </tpls>
      </n>
      <n v="0.57308993552616705" in="0" bc="00B4F0FF" fc="00008000">
        <tpls c="5">
          <tpl fld="1" item="7"/>
          <tpl hier="33" item="4"/>
          <tpl fld="2" item="4"/>
          <tpl hier="40" item="17"/>
          <tpl hier="51" item="4294967295"/>
        </tpls>
      </n>
      <m in="0" fc="00404040">
        <tpls c="5">
          <tpl fld="9" item="5"/>
          <tpl hier="33" item="4"/>
          <tpl fld="2" item="37"/>
          <tpl hier="40" item="17"/>
          <tpl hier="51" item="4294967295"/>
        </tpls>
      </m>
      <n v="1668430100" in="0" bc="00B4F0FF" fc="00008000">
        <tpls c="5">
          <tpl fld="1" item="12"/>
          <tpl hier="33" item="4"/>
          <tpl fld="2" item="9"/>
          <tpl hier="40" item="17"/>
          <tpl hier="51" item="4294967295"/>
        </tpls>
      </n>
      <n v="230229421208.52997" in="0" bc="00B4F0FF" fc="00008000">
        <tpls c="5">
          <tpl fld="1" item="16"/>
          <tpl hier="33" item="4"/>
          <tpl fld="2" item="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2"/>
          <tpl hier="40" item="17"/>
          <tpl hier="51" item="4294967295"/>
        </tpls>
      </m>
      <n v="9219421916.5604401" in="0" bc="00B4F0FF" fc="00008000">
        <tpls c="5">
          <tpl fld="1" item="37"/>
          <tpl hier="33" item="4"/>
          <tpl fld="2" item="31"/>
          <tpl hier="40" item="17"/>
          <tpl hier="51" item="4294967295"/>
        </tpls>
      </n>
      <n v="202156557780.67001" in="0" bc="00B4F0FF" fc="00008000">
        <tpls c="5">
          <tpl fld="1" item="16"/>
          <tpl hier="33" item="4"/>
          <tpl fld="2" item="7"/>
          <tpl hier="40" item="17"/>
          <tpl hier="51" item="4294967295"/>
        </tpls>
      </n>
      <n v="73661800" in="0" bc="00B4F0FF" fc="00008000">
        <tpls c="5">
          <tpl fld="1" item="46"/>
          <tpl hier="33" item="4"/>
          <tpl fld="2" item="9"/>
          <tpl hier="40" item="17"/>
          <tpl hier="51" item="4294967295"/>
        </tpls>
      </n>
      <n v="288396082900" in="0" bc="00B4F0FF" fc="00008000">
        <tpls c="5">
          <tpl fld="1" item="3"/>
          <tpl hier="33" item="4"/>
          <tpl fld="2" item="9"/>
          <tpl hier="40" item="17"/>
          <tpl hier="51" item="4294967295"/>
        </tpls>
      </n>
      <n v="162386682.00772512" in="0" bc="00B4F0FF" fc="00008000">
        <tpls c="5">
          <tpl fld="1" item="11"/>
          <tpl hier="33" item="4"/>
          <tpl fld="2" item="24"/>
          <tpl hier="40" item="17"/>
          <tpl hier="51" item="4294967295"/>
        </tpls>
      </n>
      <n v="551158806976.97998" in="0" bc="00B4F0FF" fc="00008000">
        <tpls c="5">
          <tpl fld="1" item="3"/>
          <tpl hier="33" item="4"/>
          <tpl fld="2" item="13"/>
          <tpl hier="40" item="17"/>
          <tpl hier="51" item="4294967295"/>
        </tpls>
      </n>
      <n v="322964842.11000013" in="0" bc="00B4F0FF" fc="00008000">
        <tpls c="5">
          <tpl fld="1" item="6"/>
          <tpl hier="33" item="4"/>
          <tpl fld="2" item="18"/>
          <tpl hier="40" item="17"/>
          <tpl hier="51" item="4294967295"/>
        </tpls>
      </n>
      <n v="18614993764.849998" in="0" bc="00B4F0FF" fc="00008000">
        <tpls c="5">
          <tpl fld="1" item="29"/>
          <tpl hier="33" item="4"/>
          <tpl fld="2" item="31"/>
          <tpl hier="40" item="17"/>
          <tpl hier="51" item="4294967295"/>
        </tpls>
      </n>
      <m in="0" bc="00B4F0FF" fc="00404040">
        <tpls c="5">
          <tpl fld="1" item="40"/>
          <tpl hier="33" item="4"/>
          <tpl fld="2" item="25"/>
          <tpl hier="40" item="17"/>
          <tpl hier="51" item="4294967295"/>
        </tpls>
      </m>
      <n v="158262700" in="0" bc="00B4F0FF" fc="00008000">
        <tpls c="5">
          <tpl fld="1" item="49"/>
          <tpl hier="33" item="4"/>
          <tpl fld="2" item="35"/>
          <tpl hier="40" item="17"/>
          <tpl hier="51" item="4294967295"/>
        </tpls>
      </n>
      <n v="1894723185.0899999" in="0" bc="00B4F0FF" fc="00008000">
        <tpls c="5">
          <tpl fld="1" item="12"/>
          <tpl hier="33" item="4"/>
          <tpl fld="2" item="6"/>
          <tpl hier="40" item="17"/>
          <tpl hier="51" item="4294967295"/>
        </tpls>
      </n>
      <n v="1696942948.9399998" in="0" bc="00B4F0FF" fc="00008000">
        <tpls c="5">
          <tpl fld="1" item="12"/>
          <tpl hier="33" item="4"/>
          <tpl fld="2" item="22"/>
          <tpl hier="40" item="17"/>
          <tpl hier="51" item="4294967295"/>
        </tpls>
      </n>
      <n v="110668877.44999999" in="0" bc="00B4F0FF" fc="00008000">
        <tpls c="5">
          <tpl fld="1" item="46"/>
          <tpl hier="33" item="4"/>
          <tpl fld="2" item="36"/>
          <tpl hier="40" item="17"/>
          <tpl hier="51" item="4294967295"/>
        </tpls>
      </n>
      <m in="2" bc="00B4F0FF" fc="00404040">
        <tpls c="5">
          <tpl fld="1" item="9"/>
          <tpl hier="33" item="4"/>
          <tpl fld="2" item="25"/>
          <tpl hier="40" item="17"/>
          <tpl hier="51" item="4294967295"/>
        </tpls>
      </m>
      <n v="0.11486165598061564" in="1" bc="00B4F0FF" fc="00008000">
        <tpls c="5">
          <tpl fld="1" item="21"/>
          <tpl hier="33" item="4"/>
          <tpl fld="2" item="32"/>
          <tpl hier="40" item="17"/>
          <tpl hier="51" item="4294967295"/>
        </tpls>
      </n>
      <m in="0" fc="00404040">
        <tpls c="5">
          <tpl fld="9" item="10"/>
          <tpl hier="33" item="4"/>
          <tpl fld="2" item="34"/>
          <tpl hier="40" item="17"/>
          <tpl hier="51" item="4294967295"/>
        </tpls>
      </m>
      <n v="13169588972.868488" in="0" bc="00B4F0FF" fc="00008000">
        <tpls c="5">
          <tpl fld="1" item="51"/>
          <tpl hier="33" item="4"/>
          <tpl fld="2" item="5"/>
          <tpl hier="40" item="17"/>
          <tpl hier="51" item="4294967295"/>
        </tpls>
      </n>
      <n v="110275600" in="0" bc="00B4F0FF" fc="00008000">
        <tpls c="5">
          <tpl fld="1" item="19"/>
          <tpl hier="33" item="4"/>
          <tpl fld="2" item="18"/>
          <tpl hier="40" item="17"/>
          <tpl hier="51" item="4294967295"/>
        </tpls>
      </n>
      <n v="490281599.93999982" in="0" bc="00B4F0FF" fc="00008000">
        <tpls c="5">
          <tpl fld="1" item="2"/>
          <tpl hier="33" item="4"/>
          <tpl fld="2" item="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7"/>
          <tpl hier="40" item="17"/>
          <tpl hier="51" item="4294967295"/>
        </tpls>
      </m>
      <n v="227788964400" in="0" bc="00B4F0FF" fc="00008000">
        <tpls c="5">
          <tpl fld="1" item="3"/>
          <tpl hier="33" item="4"/>
          <tpl fld="2" item="25"/>
          <tpl hier="40" item="17"/>
          <tpl hier="51" item="4294967295"/>
        </tpls>
      </n>
      <n v="353244359.54228306" in="0" bc="00B4F0FF" fc="00008000">
        <tpls c="5">
          <tpl fld="1" item="2"/>
          <tpl hier="33" item="4"/>
          <tpl fld="2" item="32"/>
          <tpl hier="40" item="17"/>
          <tpl hier="51" item="4294967295"/>
        </tpls>
      </n>
      <n v="133164751150.20694" in="0" bc="00B4F0FF" fc="00008000">
        <tpls c="5">
          <tpl fld="1" item="34"/>
          <tpl hier="33" item="4"/>
          <tpl fld="2" item="17"/>
          <tpl hier="40" item="17"/>
          <tpl hier="51" item="4294967295"/>
        </tpls>
      </n>
      <n v="1.0436746677435349E-2" in="1" bc="00B4F0FF" fc="00008000">
        <tpls c="5">
          <tpl fld="1" item="24"/>
          <tpl hier="33" item="4"/>
          <tpl fld="2" item="32"/>
          <tpl hier="40" item="17"/>
          <tpl hier="51" item="4294967295"/>
        </tpls>
      </n>
      <n v="10407104014.125" in="0" bc="00B4F0FF" fc="00008000">
        <tpls c="5">
          <tpl fld="1" item="40"/>
          <tpl hier="33" item="4"/>
          <tpl fld="2" item="6"/>
          <tpl hier="40" item="17"/>
          <tpl hier="51" item="4294967295"/>
        </tpls>
      </n>
      <n v="9.8452902057825323E-2" in="1" bc="00B4F0FF" fc="00008000">
        <tpls c="5">
          <tpl fld="1" item="21"/>
          <tpl hier="33" item="4"/>
          <tpl fld="2" item="22"/>
          <tpl hier="40" item="17"/>
          <tpl hier="51" item="4294967295"/>
        </tpls>
      </n>
      <n v="260469400" in="0" bc="00B4F0FF" fc="00008000">
        <tpls c="5">
          <tpl fld="1" item="6"/>
          <tpl hier="33" item="4"/>
          <tpl fld="2" item="35"/>
          <tpl hier="40" item="17"/>
          <tpl hier="51" item="4294967295"/>
        </tpls>
      </n>
      <n v="239380300" in="0" bc="00B4F0FF" fc="00008000">
        <tpls c="5">
          <tpl fld="1" item="11"/>
          <tpl hier="33" item="4"/>
          <tpl fld="2" item="29"/>
          <tpl hier="40" item="17"/>
          <tpl hier="51" item="4294967295"/>
        </tpls>
      </n>
      <n v="1651267776.3800004" in="0" bc="00B4F0FF" fc="00008000">
        <tpls c="5">
          <tpl fld="1" item="12"/>
          <tpl hier="33" item="4"/>
          <tpl fld="2" item="0"/>
          <tpl hier="40" item="17"/>
          <tpl hier="51" item="4294967295"/>
        </tpls>
      </n>
      <m in="0" fc="00404040">
        <tpls c="5">
          <tpl fld="9" item="10"/>
          <tpl hier="33" item="4"/>
          <tpl fld="2" item="10"/>
          <tpl hier="40" item="17"/>
          <tpl hier="51" item="4294967295"/>
        </tpls>
      </m>
      <n v="718337800" in="0" bc="00B4F0FF" fc="00008000">
        <tpls c="5">
          <tpl fld="1" item="54"/>
          <tpl hier="33" item="4"/>
          <tpl fld="2" item="35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35"/>
          <tpl hier="40" item="17"/>
          <tpl hier="51" item="4294967295"/>
        </tpls>
      </n>
      <n v="10920150329.317757" in="0" bc="00B4F0FF" fc="00008000">
        <tpls c="5">
          <tpl fld="1" item="51"/>
          <tpl hier="33" item="4"/>
          <tpl fld="2" item="37"/>
          <tpl hier="40" item="17"/>
          <tpl hier="51" item="4294967295"/>
        </tpls>
      </n>
      <n v="108952948300" in="0" bc="00B4F0FF" fc="00008000">
        <tpls c="5">
          <tpl fld="1" item="5"/>
          <tpl hier="33" item="4"/>
          <tpl fld="2" item="10"/>
          <tpl hier="40" item="17"/>
          <tpl hier="51" item="4294967295"/>
        </tpls>
      </n>
      <n v="44930700" in="0" bc="00B4F0FF" fc="00008000">
        <tpls c="5">
          <tpl fld="1" item="46"/>
          <tpl hier="33" item="4"/>
          <tpl fld="2" item="17"/>
          <tpl hier="40" item="17"/>
          <tpl hier="51" item="4294967295"/>
        </tpls>
      </n>
      <n v="0.53039139744088182" in="0" bc="00B4F0FF" fc="00008000">
        <tpls c="5">
          <tpl fld="1" item="7"/>
          <tpl hier="33" item="4"/>
          <tpl fld="2" item="22"/>
          <tpl hier="40" item="17"/>
          <tpl hier="51" item="4294967295"/>
        </tpls>
      </n>
      <m in="0" fc="00404040">
        <tpls c="5">
          <tpl fld="9" item="10"/>
          <tpl hier="33" item="4"/>
          <tpl fld="2" item="15"/>
          <tpl hier="40" item="17"/>
          <tpl hier="51" item="4294967295"/>
        </tpls>
      </m>
      <n v="13592722353.029987" in="0" bc="00B4F0FF" fc="00008000">
        <tpls c="5">
          <tpl fld="1" item="51"/>
          <tpl hier="33" item="4"/>
          <tpl fld="2" item="34"/>
          <tpl hier="40" item="17"/>
          <tpl hier="51" item="4294967295"/>
        </tpls>
      </n>
      <n v="76981685.764126956" in="0" bc="00B4F0FF" fc="00008000">
        <tpls c="5">
          <tpl fld="1" item="30"/>
          <tpl hier="33" item="4"/>
          <tpl fld="2" item="25"/>
          <tpl hier="40" item="17"/>
          <tpl hier="51" item="4294967295"/>
        </tpls>
      </n>
      <n v="152228153800" in="0" bc="00B4F0FF" fc="00008000">
        <tpls c="5">
          <tpl fld="1" item="16"/>
          <tpl hier="33" item="4"/>
          <tpl fld="2" item="37"/>
          <tpl hier="40" item="17"/>
          <tpl hier="51" item="4294967295"/>
        </tpls>
      </n>
      <n v="119752904.1920777" in="0" bc="00B4F0FF" fc="00008000">
        <tpls c="5">
          <tpl fld="1" item="11"/>
          <tpl hier="33" item="4"/>
          <tpl fld="2" item="36"/>
          <tpl hier="40" item="17"/>
          <tpl hier="51" item="4294967295"/>
        </tpls>
      </n>
      <n v="49400103873.5019" in="0" bc="00B4F0FF" fc="00008000">
        <tpls c="5">
          <tpl fld="1" item="33"/>
          <tpl hier="33" item="4"/>
          <tpl fld="2" item="8"/>
          <tpl hier="40" item="17"/>
          <tpl hier="51" item="4294967295"/>
        </tpls>
      </n>
      <n v="123733200" in="0" bc="00B4F0FF" fc="00008000">
        <tpls c="5">
          <tpl fld="1" item="32"/>
          <tpl hier="33" item="4"/>
          <tpl fld="2" item="17"/>
          <tpl hier="40" item="17"/>
          <tpl hier="51" item="4294967295"/>
        </tpls>
      </n>
      <n v="587272911.73000002" in="0" bc="00B4F0FF" fc="00008000">
        <tpls c="5">
          <tpl fld="1" item="54"/>
          <tpl hier="33" item="4"/>
          <tpl fld="2" item="6"/>
          <tpl hier="40" item="17"/>
          <tpl hier="51" item="4294967295"/>
        </tpls>
      </n>
      <n v="125905400" in="0" bc="00B4F0FF" fc="00008000">
        <tpls c="5">
          <tpl fld="1" item="46"/>
          <tpl hier="33" item="4"/>
          <tpl fld="2" item="33"/>
          <tpl hier="40" item="17"/>
          <tpl hier="51" item="4294967295"/>
        </tpls>
      </n>
      <m in="0" bc="00B4F0FF" fc="00404040">
        <tpls c="5">
          <tpl fld="1" item="29"/>
          <tpl hier="33" item="4"/>
          <tpl fld="2" item="12"/>
          <tpl hier="40" item="17"/>
          <tpl hier="51" item="4294967295"/>
        </tpls>
      </m>
      <n v="18513100" in="0" bc="00B4F0FF" fc="00008000">
        <tpls c="5">
          <tpl fld="1" item="19"/>
          <tpl hier="33" item="4"/>
          <tpl fld="2" item="27"/>
          <tpl hier="40" item="17"/>
          <tpl hier="51" item="4294967295"/>
        </tpls>
      </n>
      <n v="12752343493.59638" in="0" bc="00B4F0FF" fc="00008000">
        <tpls c="5">
          <tpl fld="1" item="51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3"/>
          <tpl hier="33" item="4"/>
          <tpl fld="2" item="12"/>
          <tpl hier="40" item="17"/>
          <tpl hier="51" item="4294967295"/>
        </tpls>
      </m>
      <m in="0" bc="00B4F0FF" fc="00404040">
        <tpls c="5">
          <tpl fld="1" item="44"/>
          <tpl hier="33" item="4"/>
          <tpl fld="2" item="28"/>
          <tpl hier="40" item="17"/>
          <tpl hier="51" item="4294967295"/>
        </tpls>
      </m>
      <n v="19995970182.506798" in="0" bc="00B4F0FF" fc="00008000">
        <tpls c="5">
          <tpl fld="1" item="20"/>
          <tpl hier="33" item="4"/>
          <tpl fld="2" item="23"/>
          <tpl hier="40" item="17"/>
          <tpl hier="51" item="4294967295"/>
        </tpls>
      </n>
      <n v="111845664.5911449" in="0" bc="00B4F0FF" fc="00008000">
        <tpls c="5">
          <tpl fld="1" item="25"/>
          <tpl hier="33" item="4"/>
          <tpl fld="2" item="36"/>
          <tpl hier="40" item="17"/>
          <tpl hier="51" item="4294967295"/>
        </tpls>
      </n>
      <n v="19862339268.029999" in="0" bc="00B4F0FF" fc="00008000">
        <tpls c="5">
          <tpl fld="1" item="20"/>
          <tpl hier="33" item="4"/>
          <tpl fld="2" item="0"/>
          <tpl hier="40" item="17"/>
          <tpl hier="51" item="4294967295"/>
        </tpls>
      </n>
      <n v="310383516.70999992" in="0" bc="00B4F0FF" fc="00008000">
        <tpls c="5">
          <tpl fld="1" item="6"/>
          <tpl hier="33" item="4"/>
          <tpl fld="2" item="31"/>
          <tpl hier="40" item="17"/>
          <tpl hier="51" item="4294967295"/>
        </tpls>
      </n>
      <n v="468335066857.04999" in="0" bc="00B4F0FF" fc="00008000">
        <tpls c="5">
          <tpl fld="1" item="3"/>
          <tpl hier="33" item="4"/>
          <tpl fld="2" item="5"/>
          <tpl hier="40" item="17"/>
          <tpl hier="51" item="4294967295"/>
        </tpls>
      </n>
      <n v="109394000" in="0" bc="00B4F0FF" fc="00008000">
        <tpls c="5">
          <tpl fld="1" item="32"/>
          <tpl hier="33" item="4"/>
          <tpl fld="2" item="30"/>
          <tpl hier="40" item="17"/>
          <tpl hier="51" item="4294967295"/>
        </tpls>
      </n>
      <n v="151490100" in="0" bc="00B4F0FF" fc="00008000">
        <tpls c="5">
          <tpl fld="1" item="46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9"/>
          <tpl hier="40" item="17"/>
          <tpl hier="51" item="4294967295"/>
        </tpls>
      </m>
      <n v="7.6071505326129191E-2" in="1" bc="00B4F0FF" fc="00008000">
        <tpls c="5">
          <tpl fld="1" item="21"/>
          <tpl hier="33" item="4"/>
          <tpl fld="2" item="7"/>
          <tpl hier="40" item="17"/>
          <tpl hier="51" item="4294967295"/>
        </tpls>
      </n>
      <n v="115697207421.00949" in="0" bc="00B4F0FF" fc="00008000">
        <tpls c="5">
          <tpl fld="1" item="17"/>
          <tpl hier="33" item="4"/>
          <tpl fld="2" item="18"/>
          <tpl hier="40" item="17"/>
          <tpl hier="51" item="4294967295"/>
        </tpls>
      </n>
      <n v="159135417.99227488" in="0" bc="00B4F0FF" fc="00008000">
        <tpls c="5">
          <tpl fld="1" item="11"/>
          <tpl hier="33" item="4"/>
          <tpl fld="2" item="25"/>
          <tpl hier="40" item="17"/>
          <tpl hier="51" item="4294967295"/>
        </tpls>
      </n>
      <n v="164892300" in="0" bc="00B4F0FF" fc="00008000">
        <tpls c="5">
          <tpl fld="1" item="25"/>
          <tpl hier="33" item="4"/>
          <tpl fld="2" item="9"/>
          <tpl hier="40" item="17"/>
          <tpl hier="51" item="4294967295"/>
        </tpls>
      </n>
      <n v="3.6925219243307225E-3" in="1" bc="00B4F0FF" fc="00008000">
        <tpls c="5">
          <tpl fld="1" item="24"/>
          <tpl hier="33" item="4"/>
          <tpl fld="2" item="5"/>
          <tpl hier="40" item="17"/>
          <tpl hier="51" item="4294967295"/>
        </tpls>
      </n>
      <m in="0" bc="00B4F0FF" fc="00404040">
        <tpls c="5">
          <tpl fld="1" item="33"/>
          <tpl hier="33" item="4"/>
          <tpl fld="2" item="32"/>
          <tpl hier="40" item="17"/>
          <tpl hier="51" item="4294967295"/>
        </tpls>
      </m>
      <n v="1053115477.1599998" in="0" bc="00B4F0FF" fc="00008000">
        <tpls c="5">
          <tpl fld="1" item="14"/>
          <tpl hier="33" item="4"/>
          <tpl fld="2" item="5"/>
          <tpl hier="40" item="17"/>
          <tpl hier="51" item="4294967295"/>
        </tpls>
      </n>
      <m in="0" fc="00404040">
        <tpls c="5">
          <tpl fld="9" item="10"/>
          <tpl hier="33" item="4"/>
          <tpl fld="2" item="7"/>
          <tpl hier="40" item="17"/>
          <tpl hier="51" item="4294967295"/>
        </tpls>
      </m>
      <n v="112268930" in="0" bc="00B4F0FF" fc="00008000">
        <tpls c="5">
          <tpl fld="1" item="46"/>
          <tpl hier="33" item="4"/>
          <tpl fld="2" item="24"/>
          <tpl hier="40" item="17"/>
          <tpl hier="51" item="4294967295"/>
        </tpls>
      </n>
      <n v="115067945758.0417" in="0" bc="00B4F0FF" fc="00008000">
        <tpls c="5">
          <tpl fld="1" item="16"/>
          <tpl hier="33" item="4"/>
          <tpl fld="2" item="24"/>
          <tpl hier="40" item="17"/>
          <tpl hier="51" item="4294967295"/>
        </tpls>
      </n>
      <n v="9.3877873280512905E-2" in="1" bc="00B4F0FF" fc="00008000">
        <tpls c="5">
          <tpl fld="1" item="21"/>
          <tpl hier="33" item="4"/>
          <tpl fld="2" item="37"/>
          <tpl hier="40" item="17"/>
          <tpl hier="51" item="4294967295"/>
        </tpls>
      </n>
      <n v="692600720" in="0" bc="00B4F0FF" fc="00008000">
        <tpls c="5">
          <tpl fld="1" item="39"/>
          <tpl hier="33" item="4"/>
          <tpl fld="2" item="21"/>
          <tpl hier="40" item="17"/>
          <tpl hier="51" item="4294967295"/>
        </tpls>
      </n>
      <n v="89303283" in="0" bc="00B4F0FF" fc="00008000">
        <tpls c="5">
          <tpl fld="1" item="49"/>
          <tpl hier="33" item="4"/>
          <tpl fld="2" item="12"/>
          <tpl hier="40" item="17"/>
          <tpl hier="51" item="4294967295"/>
        </tpls>
      </n>
      <m in="0" bc="00B4F0FF" fc="00404040">
        <tpls c="5">
          <tpl fld="1" item="44"/>
          <tpl hier="33" item="4"/>
          <tpl fld="2" item="18"/>
          <tpl hier="40" item="17"/>
          <tpl hier="51" item="4294967295"/>
        </tpls>
      </m>
      <n v="1020224700" in="0" bc="00B4F0FF" fc="00008000">
        <tpls c="5">
          <tpl fld="1" item="13"/>
          <tpl hier="33" item="4"/>
          <tpl fld="2" item="9"/>
          <tpl hier="40" item="17"/>
          <tpl hier="51" item="4294967295"/>
        </tpls>
      </n>
      <n v="1852412100" bc="00B4F0FF" fc="00008000">
        <tpls c="5">
          <tpl fld="1" item="38"/>
          <tpl hier="33" item="4"/>
          <tpl fld="2" item="27"/>
          <tpl hier="40" item="17"/>
          <tpl hier="51" item="4294967295"/>
        </tpls>
      </n>
      <n v="10115375694.787811" in="0" bc="00B4F0FF" fc="00008000">
        <tpls c="5">
          <tpl fld="1" item="37"/>
          <tpl hier="33" item="4"/>
          <tpl fld="2" item="0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7"/>
          <tpl hier="40" item="17"/>
          <tpl hier="51" item="4294967295"/>
        </tpls>
      </n>
      <n v="212935667.73094141" in="0" bc="00B4F0FF" fc="00008000">
        <tpls c="5">
          <tpl fld="1" item="6"/>
          <tpl hier="33" item="4"/>
          <tpl fld="2" item="25"/>
          <tpl hier="40" item="17"/>
          <tpl hier="51" item="4294967295"/>
        </tpls>
      </n>
      <n v="0.49966756220814873" bc="00B4F0FF" fc="00008000">
        <tpls c="5">
          <tpl fld="1" item="48"/>
          <tpl hier="33" item="4"/>
          <tpl fld="2" item="25"/>
          <tpl hier="40" item="17"/>
          <tpl hier="51" item="4294967295"/>
        </tpls>
      </n>
      <n v="970295746.28999996" in="0" bc="00B4F0FF" fc="00008000">
        <tpls c="5">
          <tpl fld="1" item="28"/>
          <tpl hier="33" item="4"/>
          <tpl fld="2" item="33"/>
          <tpl hier="40" item="17"/>
          <tpl hier="51" item="4294967295"/>
        </tpls>
      </n>
      <n v="3.5756518124729565E-3" in="1" bc="00B4F0FF" fc="00008000">
        <tpls c="5">
          <tpl fld="1" item="24"/>
          <tpl hier="33" item="4"/>
          <tpl fld="2" item="17"/>
          <tpl hier="40" item="17"/>
          <tpl hier="51" item="4294967295"/>
        </tpls>
      </n>
      <n v="483658883.39999998" in="0" bc="00B4F0FF" fc="00008000">
        <tpls c="5">
          <tpl fld="1" item="2"/>
          <tpl hier="33" item="4"/>
          <tpl fld="2" item="13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4"/>
          <tpl hier="40" item="17"/>
          <tpl hier="51" item="4294967295"/>
        </tpls>
      </m>
      <n v="240827408.24000001" in="0" bc="00B4F0FF" fc="00008000">
        <tpls c="5">
          <tpl fld="1" item="11"/>
          <tpl hier="33" item="4"/>
          <tpl fld="2" item="14"/>
          <tpl hier="40" item="17"/>
          <tpl hier="51" item="4294967295"/>
        </tpls>
      </n>
      <m in="0" bc="00B4F0FF" fc="00404040">
        <tpls c="5">
          <tpl fld="1" item="43"/>
          <tpl hier="33" item="4"/>
          <tpl fld="2" item="32"/>
          <tpl hier="40" item="17"/>
          <tpl hier="51" item="4294967295"/>
        </tpls>
      </m>
      <n v="53645560053.153648" in="0" bc="00B4F0FF" fc="00008000">
        <tpls c="5">
          <tpl fld="1" item="33"/>
          <tpl hier="33" item="4"/>
          <tpl fld="2" item="13"/>
          <tpl hier="40" item="17"/>
          <tpl hier="51" item="4294967295"/>
        </tpls>
      </n>
      <n v="4969863645.0007524" in="0" bc="00B4F0FF" fc="00008000">
        <tpls c="5">
          <tpl fld="1" item="37"/>
          <tpl hier="33" item="4"/>
          <tpl fld="2" item="17"/>
          <tpl hier="40" item="17"/>
          <tpl hier="51" item="4294967295"/>
        </tpls>
      </n>
      <n v="1366333632.8399999" in="0" bc="00B4F0FF" fc="00008000">
        <tpls c="5">
          <tpl fld="1" item="28"/>
          <tpl hier="33" item="4"/>
          <tpl fld="2" item="31"/>
          <tpl hier="40" item="17"/>
          <tpl hier="51" item="4294967295"/>
        </tpls>
      </n>
      <n v="0.46677597449267921" in="0" bc="00B4F0FF" fc="00008000">
        <tpls c="5">
          <tpl fld="1" item="7"/>
          <tpl hier="33" item="4"/>
          <tpl fld="2" item="15"/>
          <tpl hier="40" item="17"/>
          <tpl hier="51" item="4294967295"/>
        </tpls>
      </n>
      <n v="12662528919.998371" in="0" bc="00B4F0FF" fc="00008000">
        <tpls c="5">
          <tpl fld="1" item="51"/>
          <tpl hier="33" item="4"/>
          <tpl fld="2" item="17"/>
          <tpl hier="40" item="17"/>
          <tpl hier="51" item="4294967295"/>
        </tpls>
      </n>
      <n v="13712544223.13929" in="0" bc="00B4F0FF" fc="00008000">
        <tpls c="5">
          <tpl fld="1" item="51"/>
          <tpl hier="33" item="4"/>
          <tpl fld="2" item="13"/>
          <tpl hier="40" item="17"/>
          <tpl hier="51" item="4294967295"/>
        </tpls>
      </n>
      <n v="115222400" in="0" bc="00B4F0FF" fc="00008000">
        <tpls c="5">
          <tpl fld="1" item="46"/>
          <tpl hier="33" item="4"/>
          <tpl fld="2" item="21"/>
          <tpl hier="40" item="17"/>
          <tpl hier="51" item="4294967295"/>
        </tpls>
      </n>
      <m in="0" fc="00404040">
        <tpls c="5">
          <tpl fld="9" item="10"/>
          <tpl hier="33" item="4"/>
          <tpl fld="2" item="21"/>
          <tpl hier="40" item="17"/>
          <tpl hier="51" item="4294967295"/>
        </tpls>
      </m>
      <n v="1091948520.6900001" in="0" bc="00B4F0FF" fc="00008000">
        <tpls c="5">
          <tpl fld="1" item="28"/>
          <tpl hier="33" item="4"/>
          <tpl fld="2" item="10"/>
          <tpl hier="40" item="17"/>
          <tpl hier="51" item="4294967295"/>
        </tpls>
      </n>
      <n v="29427500" in="0" bc="00B4F0FF" fc="00008000">
        <tpls c="5">
          <tpl fld="1" item="19"/>
          <tpl hier="33" item="4"/>
          <tpl fld="2" item="37"/>
          <tpl hier="40" item="17"/>
          <tpl hier="51" item="4294967295"/>
        </tpls>
      </n>
      <n v="104017900" in="0" bc="00B4F0FF" fc="00008000">
        <tpls c="5">
          <tpl fld="1" item="49"/>
          <tpl hier="33" item="4"/>
          <tpl fld="2" item="15"/>
          <tpl hier="40" item="17"/>
          <tpl hier="51" item="4294967295"/>
        </tpls>
      </n>
      <n v="221162828.90000004" in="0" bc="00B4F0FF" fc="00008000">
        <tpls c="5">
          <tpl fld="1" item="11"/>
          <tpl hier="33" item="4"/>
          <tpl fld="2" item="13"/>
          <tpl hier="40" item="17"/>
          <tpl hier="51" item="4294967295"/>
        </tpls>
      </n>
      <n v="106672383.59999999" in="0" bc="00B4F0FF" fc="00008000">
        <tpls c="5">
          <tpl fld="1" item="30"/>
          <tpl hier="33" item="4"/>
          <tpl fld="2" item="22"/>
          <tpl hier="40" item="17"/>
          <tpl hier="51" item="4294967295"/>
        </tpls>
      </n>
      <n v="358095084400" in="0" bc="00B4F0FF" fc="00008000">
        <tpls c="5">
          <tpl fld="1" item="3"/>
          <tpl hier="33" item="4"/>
          <tpl fld="2" item="26"/>
          <tpl hier="40" item="17"/>
          <tpl hier="51" item="4294967295"/>
        </tpls>
      </n>
      <n v="0.39589374200288957" in="0" bc="00B4F0FF" fc="00008000">
        <tpls c="5">
          <tpl fld="1" item="7"/>
          <tpl hier="33" item="4"/>
          <tpl fld="2" item="19"/>
          <tpl hier="40" item="17"/>
          <tpl hier="51" item="4294967295"/>
        </tpls>
      </n>
      <m in="0" bc="00B4F0FF" fc="00404040">
        <tpls c="5">
          <tpl fld="1" item="44"/>
          <tpl hier="33" item="4"/>
          <tpl fld="2" item="10"/>
          <tpl hier="40" item="17"/>
          <tpl hier="51" item="4294967295"/>
        </tpls>
      </m>
      <n v="9254032938.7909184" in="0" bc="00B4F0FF" fc="00008000">
        <tpls c="5">
          <tpl fld="1" item="37"/>
          <tpl hier="33" item="4"/>
          <tpl fld="2" item="5"/>
          <tpl hier="40" item="17"/>
          <tpl hier="51" item="4294967295"/>
        </tpls>
      </n>
      <n v="0.11446722793408527" in="1" bc="00B4F0FF" fc="00008000">
        <tpls c="5">
          <tpl fld="1" item="21"/>
          <tpl hier="33" item="4"/>
          <tpl fld="2" item="9"/>
          <tpl hier="40" item="17"/>
          <tpl hier="51" item="4294967295"/>
        </tpls>
      </n>
      <n v="130465000" in="0" bc="00B4F0FF" fc="00008000">
        <tpls c="5">
          <tpl fld="1" item="1"/>
          <tpl hier="33" item="4"/>
          <tpl fld="2" item="20"/>
          <tpl hier="40" item="17"/>
          <tpl hier="51" item="4294967295"/>
        </tpls>
      </n>
      <n v="65186700" in="0" bc="00B4F0FF" fc="00008000">
        <tpls c="5">
          <tpl fld="1" item="46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9"/>
          <tpl hier="33" item="4"/>
          <tpl fld="2" item="36"/>
          <tpl hier="40" item="17"/>
          <tpl hier="51" item="4294967295"/>
        </tpls>
      </m>
      <n v="0.56686655650437667" bc="00B4F0FF" fc="00008000">
        <tpls c="5">
          <tpl fld="1" item="48"/>
          <tpl hier="33" item="4"/>
          <tpl fld="2" item="22"/>
          <tpl hier="40" item="17"/>
          <tpl hier="51" item="4294967295"/>
        </tpls>
      </n>
      <n v="0.11249204546705141" in="1" bc="00B4F0FF" fc="00008000">
        <tpls c="5">
          <tpl fld="1" item="21"/>
          <tpl hier="33" item="4"/>
          <tpl fld="2" item="25"/>
          <tpl hier="40" item="17"/>
          <tpl hier="51" item="4294967295"/>
        </tpls>
      </n>
      <n v="38706347.820000023" in="0" bc="00B4F0FF" fc="00008000">
        <tpls c="5">
          <tpl fld="1" item="31"/>
          <tpl hier="33" item="4"/>
          <tpl fld="2" item="32"/>
          <tpl hier="40" item="17"/>
          <tpl hier="51" item="4294967295"/>
        </tpls>
      </n>
      <n v="136753909900" in="0" bc="00B4F0FF" fc="00008000">
        <tpls c="5">
          <tpl fld="1" item="16"/>
          <tpl hier="33" item="4"/>
          <tpl fld="2" item="11"/>
          <tpl hier="40" item="17"/>
          <tpl hier="51" item="4294967295"/>
        </tpls>
      </n>
      <n v="149736437421.03619" in="0" bc="00B4F0FF" fc="00008000">
        <tpls c="5">
          <tpl fld="1" item="17"/>
          <tpl hier="33" item="4"/>
          <tpl fld="2" item="17"/>
          <tpl hier="40" item="17"/>
          <tpl hier="51" item="4294967295"/>
        </tpls>
      </n>
      <n v="20923432359.260002" in="0" bc="00B4F0FF" fc="00008000">
        <tpls c="5">
          <tpl fld="1" item="20"/>
          <tpl hier="33" item="4"/>
          <tpl fld="2" item="26"/>
          <tpl hier="40" item="17"/>
          <tpl hier="51" item="4294967295"/>
        </tpls>
      </n>
      <n v="177271665.40000001" in="0" bc="00B4F0FF" fc="00008000">
        <tpls c="5">
          <tpl fld="1" item="32"/>
          <tpl hier="33" item="4"/>
          <tpl fld="2" item="22"/>
          <tpl hier="40" item="17"/>
          <tpl hier="51" item="4294967295"/>
        </tpls>
      </n>
      <n v="106149900" in="0" bc="00B4F0FF" fc="00008000">
        <tpls c="5">
          <tpl fld="1" item="46"/>
          <tpl hier="33" item="4"/>
          <tpl fld="2" item="27"/>
          <tpl hier="40" item="17"/>
          <tpl hier="51" item="4294967295"/>
        </tpls>
      </n>
      <n v="411737926300" in="0" bc="00B4F0FF" fc="00008000">
        <tpls c="5">
          <tpl fld="1" item="3"/>
          <tpl hier="33" item="4"/>
          <tpl fld="2" item="17"/>
          <tpl hier="40" item="17"/>
          <tpl hier="51" item="4294967295"/>
        </tpls>
      </n>
      <n v="1182135437.855" in="0" bc="00B4F0FF" fc="00008000">
        <tpls c="5">
          <tpl fld="1" item="28"/>
          <tpl hier="33" item="4"/>
          <tpl fld="2" item="17"/>
          <tpl hier="40" item="17"/>
          <tpl hier="51" item="4294967295"/>
        </tpls>
      </n>
      <n v="9636151946.875" in="0" bc="00B4F0FF" fc="00008000">
        <tpls c="5">
          <tpl fld="1" item="40"/>
          <tpl hier="33" item="4"/>
          <tpl fld="2" item="9"/>
          <tpl hier="40" item="17"/>
          <tpl hier="51" item="4294967295"/>
        </tpls>
      </n>
      <n v="726694281.19000006" in="0" bc="00B4F0FF" fc="00008000">
        <tpls c="5">
          <tpl fld="1" item="54"/>
          <tpl hier="33" item="4"/>
          <tpl fld="2" item="33"/>
          <tpl hier="40" item="17"/>
          <tpl hier="51" item="4294967295"/>
        </tpls>
      </n>
      <n v="10622273.378194697" in="0" bc="00B4F0FF" fc="00008000">
        <tpls c="5">
          <tpl fld="1" item="19"/>
          <tpl hier="33" item="4"/>
          <tpl fld="2" item="12"/>
          <tpl hier="40" item="17"/>
          <tpl hier="51" item="4294967295"/>
        </tpls>
      </n>
      <n v="98071900" in="0" bc="00B4F0FF" fc="00008000">
        <tpls c="5">
          <tpl fld="1" item="30"/>
          <tpl hier="33" item="4"/>
          <tpl fld="2" item="27"/>
          <tpl hier="40" item="17"/>
          <tpl hier="51" item="4294967295"/>
        </tpls>
      </n>
      <n v="30905340.98" in="0" bc="00B4F0FF" fc="00008000">
        <tpls c="5">
          <tpl fld="1" item="41"/>
          <tpl hier="33" item="4"/>
          <tpl fld="2" item="0"/>
          <tpl hier="40" item="17"/>
          <tpl hier="51" item="4294967295"/>
        </tpls>
      </n>
      <n v="44747073470" in="0" bc="00B4F0FF" fc="00008000">
        <tpls c="5">
          <tpl fld="1" item="53"/>
          <tpl hier="33" item="4"/>
          <tpl fld="2" item="4"/>
          <tpl hier="40" item="17"/>
          <tpl hier="51" item="4294967295"/>
        </tpls>
      </n>
      <m in="0" fc="00404040">
        <tpls c="5">
          <tpl fld="9" item="10"/>
          <tpl hier="33" item="4"/>
          <tpl fld="2" item="35"/>
          <tpl hier="40" item="17"/>
          <tpl hier="51" item="4294967295"/>
        </tpls>
      </m>
      <m in="0" fc="00404040">
        <tpls c="5">
          <tpl fld="9" item="10"/>
          <tpl hier="33" item="4"/>
          <tpl fld="2" item="33"/>
          <tpl hier="40" item="17"/>
          <tpl hier="51" item="4294967295"/>
        </tpls>
      </m>
      <n v="44116152902.744995" in="0" bc="00B4F0FF" fc="00008000">
        <tpls c="5">
          <tpl fld="1" item="43"/>
          <tpl hier="33" item="4"/>
          <tpl fld="2" item="15"/>
          <tpl hier="40" item="17"/>
          <tpl hier="51" item="4294967295"/>
        </tpls>
      </n>
      <m in="2" bc="00B4F0FF" fc="00404040">
        <tpls c="5">
          <tpl fld="1" item="9"/>
          <tpl hier="33" item="4"/>
          <tpl fld="2" item="36"/>
          <tpl hier="40" item="17"/>
          <tpl hier="51" item="4294967295"/>
        </tpls>
      </m>
      <n v="59710159.25" in="0" fc="00008000">
        <tpls c="5">
          <tpl fld="20" item="10"/>
          <tpl hier="33" item="4"/>
          <tpl fld="2" item="6"/>
          <tpl hier="40" item="17"/>
          <tpl hier="51" item="4294967295"/>
        </tpls>
      </n>
      <n v="105066962519.53999" in="0" bc="00B4F0FF" fc="00008000">
        <tpls c="5">
          <tpl fld="1" item="34"/>
          <tpl hier="33" item="4"/>
          <tpl fld="2" item="4"/>
          <tpl hier="40" item="17"/>
          <tpl hier="51" item="4294967295"/>
        </tpls>
      </n>
      <n v="232531512.99000001" in="0" bc="00B4F0FF" fc="00008000">
        <tpls c="5">
          <tpl fld="1" item="11"/>
          <tpl hier="33" item="4"/>
          <tpl fld="2" item="31"/>
          <tpl hier="40" item="17"/>
          <tpl hier="51" item="4294967295"/>
        </tpls>
      </n>
      <m in="0" bc="00B4F0FF" fc="00404040">
        <tpls c="5">
          <tpl fld="1" item="34"/>
          <tpl hier="33" item="4"/>
          <tpl fld="2" item="36"/>
          <tpl hier="40" item="17"/>
          <tpl hier="51" item="4294967295"/>
        </tpls>
      </m>
      <n v="19861600" in="0" bc="00B4F0FF" fc="00008000">
        <tpls c="5">
          <tpl fld="1" item="25"/>
          <tpl hier="33" item="4"/>
          <tpl fld="2" item="37"/>
          <tpl hier="40" item="17"/>
          <tpl hier="51" item="4294967295"/>
        </tpls>
      </n>
      <n v="-14883000" in="0" bc="00B4F0FF" fc="00000080">
        <tpls c="5">
          <tpl fld="1" item="46"/>
          <tpl hier="33" item="4"/>
          <tpl fld="2" item="15"/>
          <tpl hier="40" item="17"/>
          <tpl hier="51" item="4294967295"/>
        </tpls>
      </n>
      <n v="43770739027.449997" in="0" bc="00B4F0FF" fc="00008000">
        <tpls c="5">
          <tpl fld="1" item="43"/>
          <tpl hier="33" item="4"/>
          <tpl fld="2" item="28"/>
          <tpl hier="40" item="17"/>
          <tpl hier="51" item="4294967295"/>
        </tpls>
      </n>
      <n v="236013283.70999998" in="0" bc="00B4F0FF" fc="00008000">
        <tpls c="5">
          <tpl fld="1" item="11"/>
          <tpl hier="33" item="4"/>
          <tpl fld="2" item="23"/>
          <tpl hier="40" item="17"/>
          <tpl hier="51" item="4294967295"/>
        </tpls>
      </n>
      <n v="0.6307621805765069" bc="00B4F0FF" fc="00008000">
        <tpls c="5">
          <tpl fld="1" item="48"/>
          <tpl hier="33" item="4"/>
          <tpl fld="2" item="21"/>
          <tpl hier="40" item="17"/>
          <tpl hier="51" item="4294967295"/>
        </tpls>
      </n>
      <m in="0" fc="00404040">
        <tpls c="5">
          <tpl fld="9" item="9"/>
          <tpl hier="33" item="4"/>
          <tpl fld="2" item="17"/>
          <tpl hier="40" item="17"/>
          <tpl hier="51" item="4294967295"/>
        </tpls>
      </m>
      <n v="3851231580.2079096" in="0" bc="00B4F0FF" fc="00008000">
        <tpls c="5">
          <tpl fld="1" item="37"/>
          <tpl hier="33" item="4"/>
          <tpl fld="2" item="26"/>
          <tpl hier="40" item="17"/>
          <tpl hier="51" item="4294967295"/>
        </tpls>
      </n>
      <n v="1010057644.4300002" in="0" bc="00B4F0FF" fc="00008000">
        <tpls c="5">
          <tpl fld="1" item="14"/>
          <tpl hier="33" item="4"/>
          <tpl fld="2" item="7"/>
          <tpl hier="40" item="17"/>
          <tpl hier="51" item="4294967295"/>
        </tpls>
      </n>
      <n v="269744827.48999989" in="0" bc="00B4F0FF" fc="00008000">
        <tpls c="5">
          <tpl fld="1" item="25"/>
          <tpl hier="33" item="4"/>
          <tpl fld="2" item="4"/>
          <tpl hier="40" item="17"/>
          <tpl hier="51" item="4294967295"/>
        </tpls>
      </n>
      <m in="0" fc="00404040">
        <tpls c="5">
          <tpl fld="9" item="9"/>
          <tpl hier="33" item="4"/>
          <tpl fld="2" item="9"/>
          <tpl hier="40" item="17"/>
          <tpl hier="51" item="4294967295"/>
        </tpls>
      </m>
      <n v="20177773785.949997" in="0" bc="00B4F0FF" fc="00008000">
        <tpls c="5">
          <tpl fld="1" item="29"/>
          <tpl hier="33" item="4"/>
          <tpl fld="2" item="13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6"/>
          <tpl hier="40" item="17"/>
          <tpl hier="51" item="4294967295"/>
        </tpls>
      </m>
      <n v="0.14395159284028147" in="2" bc="00B4F0FF" fc="00008000">
        <tpls c="5">
          <tpl fld="1" item="15"/>
          <tpl hier="33" item="4"/>
          <tpl fld="2" item="34"/>
          <tpl hier="40" item="17"/>
          <tpl hier="51" item="4294967295"/>
        </tpls>
      </n>
      <n v="105641466487.37291" in="0" bc="00B4F0FF" fc="00008000">
        <tpls c="5">
          <tpl fld="1" item="34"/>
          <tpl hier="33" item="4"/>
          <tpl fld="2" item="0"/>
          <tpl hier="40" item="17"/>
          <tpl hier="51" item="4294967295"/>
        </tpls>
      </n>
      <n v="7.4851669019105685E-2" in="1" bc="00B4F0FF" fc="00008000">
        <tpls c="5">
          <tpl fld="1" item="21"/>
          <tpl hier="33" item="4"/>
          <tpl fld="2" item="35"/>
          <tpl hier="40" item="17"/>
          <tpl hier="51" item="4294967295"/>
        </tpls>
      </n>
      <n v="1427724756.0799997" bc="00B4F0FF" fc="00008000">
        <tpls c="5">
          <tpl fld="1" item="38"/>
          <tpl hier="33" item="4"/>
          <tpl fld="2" item="23"/>
          <tpl hier="40" item="17"/>
          <tpl hier="51" item="4294967295"/>
        </tpls>
      </n>
      <n v="108287081804.3568" in="0" bc="00B4F0FF" fc="00008000">
        <tpls c="5">
          <tpl fld="1" item="34"/>
          <tpl hier="33" item="4"/>
          <tpl fld="2" item="22"/>
          <tpl hier="40" item="17"/>
          <tpl hier="51" item="4294967295"/>
        </tpls>
      </n>
      <n v="-8956039.4767440893" in="0" bc="00B4F0FF" fc="00000080">
        <tpls c="5">
          <tpl fld="1" item="19"/>
          <tpl hier="33" item="4"/>
          <tpl fld="2" item="24"/>
          <tpl hier="40" item="17"/>
          <tpl hier="51" item="4294967295"/>
        </tpls>
      </n>
      <m in="2" bc="00B4F0FF" fc="00404040">
        <tpls c="5">
          <tpl fld="1" item="9"/>
          <tpl hier="33" item="4"/>
          <tpl fld="2" item="19"/>
          <tpl hier="40" item="17"/>
          <tpl hier="51" item="4294967295"/>
        </tpls>
      </m>
      <n v="184500900" in="0" bc="00B4F0FF" fc="00008000">
        <tpls c="5">
          <tpl fld="1" item="19"/>
          <tpl hier="33" item="4"/>
          <tpl fld="2" item="15"/>
          <tpl hier="40" item="17"/>
          <tpl hier="51" item="4294967295"/>
        </tpls>
      </n>
      <m in="0" fc="00404040">
        <tpls c="5">
          <tpl fld="9" item="10"/>
          <tpl hier="33" item="4"/>
          <tpl fld="2" item="37"/>
          <tpl hier="40" item="17"/>
          <tpl hier="51" item="4294967295"/>
        </tpls>
      </m>
      <n v="88848900" in="0" bc="00B4F0FF" fc="00008000">
        <tpls c="5">
          <tpl fld="1" item="30"/>
          <tpl hier="33" item="4"/>
          <tpl fld="2" item="16"/>
          <tpl hier="40" item="17"/>
          <tpl hier="51" item="4294967295"/>
        </tpls>
      </n>
      <n v="0.5168953676352861" in="0" bc="00B4F0FF" fc="00008000">
        <tpls c="5">
          <tpl fld="1" item="7"/>
          <tpl hier="33" item="4"/>
          <tpl fld="2" item="39"/>
          <tpl hier="40" item="17"/>
          <tpl hier="51" item="4294967295"/>
        </tpls>
      </n>
      <n v="347555700" in="0" bc="00B4F0FF" fc="00008000">
        <tpls c="5">
          <tpl fld="1" item="2"/>
          <tpl hier="33" item="4"/>
          <tpl fld="2" item="19"/>
          <tpl hier="40" item="17"/>
          <tpl hier="51" item="4294967295"/>
        </tpls>
      </n>
      <n v="88057347707.771957" in="0" bc="00B4F0FF" fc="00008000">
        <tpls c="5">
          <tpl fld="1" item="33"/>
          <tpl hier="33" item="4"/>
          <tpl fld="2" item="17"/>
          <tpl hier="40" item="17"/>
          <tpl hier="51" item="4294967295"/>
        </tpls>
      </n>
      <n v="263552653.98000002" in="0" bc="00B4F0FF" fc="00008000">
        <tpls c="5">
          <tpl fld="1" item="6"/>
          <tpl hier="33" item="4"/>
          <tpl fld="2" item="13"/>
          <tpl hier="40" item="17"/>
          <tpl hier="51" item="4294967295"/>
        </tpls>
      </n>
      <m in="0" fc="00404040">
        <tpls c="5">
          <tpl fld="9" item="14"/>
          <tpl hier="33" item="4"/>
          <tpl fld="2" item="21"/>
          <tpl hier="40" item="17"/>
          <tpl hier="51" item="4294967295"/>
        </tpls>
      </m>
      <n v="98368380" in="0" bc="00B4F0FF" fc="00008000">
        <tpls c="5">
          <tpl fld="1" item="32"/>
          <tpl hier="33" item="4"/>
          <tpl fld="2" item="25"/>
          <tpl hier="40" item="17"/>
          <tpl hier="51" item="4294967295"/>
        </tpls>
      </n>
      <n v="1436495062.2199993" bc="00B4F0FF" fc="00008000">
        <tpls c="5">
          <tpl fld="1" item="38"/>
          <tpl hier="33" item="4"/>
          <tpl fld="2" item="7"/>
          <tpl hier="40" item="17"/>
          <tpl hier="51" item="4294967295"/>
        </tpls>
      </n>
      <n v="733534183.92000008" in="0" bc="00B4F0FF" fc="00008000">
        <tpls c="5">
          <tpl fld="1" item="39"/>
          <tpl hier="33" item="4"/>
          <tpl fld="2" item="34"/>
          <tpl hier="40" item="17"/>
          <tpl hier="51" item="4294967295"/>
        </tpls>
      </n>
      <n v="511032300" in="0" bc="00B4F0FF" fc="00008000">
        <tpls c="5">
          <tpl fld="1" item="39"/>
          <tpl hier="33" item="4"/>
          <tpl fld="2" item="19"/>
          <tpl hier="40" item="17"/>
          <tpl hier="51" item="4294967295"/>
        </tpls>
      </n>
      <n v="6.3122300868128256E-2" in="1" bc="00B4F0FF" fc="00008000">
        <tpls c="5">
          <tpl fld="1" item="21"/>
          <tpl hier="33" item="4"/>
          <tpl fld="2" item="18"/>
          <tpl hier="40" item="17"/>
          <tpl hier="51" item="4294967295"/>
        </tpls>
      </n>
      <n v="213454757459.28" in="0" bc="00B4F0FF" fc="00008000">
        <tpls c="5">
          <tpl fld="1" item="16"/>
          <tpl hier="33" item="4"/>
          <tpl fld="2" item="13"/>
          <tpl hier="40" item="17"/>
          <tpl hier="51" item="4294967295"/>
        </tpls>
      </n>
      <m in="0" fc="00404040">
        <tpls c="5">
          <tpl fld="20" item="10"/>
          <tpl hier="33" item="4"/>
          <tpl fld="2" item="30"/>
          <tpl hier="40" item="17"/>
          <tpl hier="51" item="4294967295"/>
        </tpls>
      </m>
      <n v="166666400" in="0" bc="00B4F0FF" fc="00008000">
        <tpls c="5">
          <tpl fld="1" item="49"/>
          <tpl hier="33" item="4"/>
          <tpl fld="2" item="27"/>
          <tpl hier="40" item="17"/>
          <tpl hier="51" item="4294967295"/>
        </tpls>
      </n>
      <n v="184342735.95000002" in="0" bc="00B4F0FF" fc="00008000">
        <tpls c="5">
          <tpl fld="1" item="11"/>
          <tpl hier="33" item="4"/>
          <tpl fld="2" item="0"/>
          <tpl hier="40" item="17"/>
          <tpl hier="51" item="4294967295"/>
        </tpls>
      </n>
      <m in="0" fc="00404040">
        <tpls c="5">
          <tpl fld="9" item="5"/>
          <tpl hier="33" item="4"/>
          <tpl fld="2" item="23"/>
          <tpl hier="40" item="17"/>
          <tpl hier="51" item="4294967295"/>
        </tpls>
      </m>
      <n v="51452986852.294998" in="0" bc="00B4F0FF" fc="00008000">
        <tpls c="5">
          <tpl fld="1" item="43"/>
          <tpl hier="33" item="4"/>
          <tpl fld="2" item="5"/>
          <tpl hier="40" item="17"/>
          <tpl hier="51" item="4294967295"/>
        </tpls>
      </n>
      <n v="116772900" in="0" bc="00B4F0FF" fc="00008000">
        <tpls c="5">
          <tpl fld="1" item="30"/>
          <tpl hier="33" item="4"/>
          <tpl fld="2" item="9"/>
          <tpl hier="40" item="17"/>
          <tpl hier="51" item="4294967295"/>
        </tpls>
      </n>
      <n v="204283900" in="0" bc="00B4F0FF" fc="00008000">
        <tpls c="5">
          <tpl fld="1" item="11"/>
          <tpl hier="33" item="4"/>
          <tpl fld="2" item="15"/>
          <tpl hier="40" item="17"/>
          <tpl hier="51" item="4294967295"/>
        </tpls>
      </n>
      <n v="-197830000" in="0" bc="00B4F0FF" fc="00000080">
        <tpls c="5">
          <tpl fld="1" item="46"/>
          <tpl hier="33" item="4"/>
          <tpl fld="2" item="34"/>
          <tpl hier="40" item="17"/>
          <tpl hier="51" item="4294967295"/>
        </tpls>
      </n>
      <n v="66771546.367903702" in="0" bc="00B4F0FF" fc="00008000">
        <tpls c="5">
          <tpl fld="1" item="1"/>
          <tpl hier="33" item="4"/>
          <tpl fld="2" item="36"/>
          <tpl hier="40" item="17"/>
          <tpl hier="51" item="4294967295"/>
        </tpls>
      </n>
      <n v="89892814.235873044" in="0" bc="00B4F0FF" fc="00008000">
        <tpls c="5">
          <tpl fld="1" item="30"/>
          <tpl hier="33" item="4"/>
          <tpl fld="2" item="24"/>
          <tpl hier="40" item="17"/>
          <tpl hier="51" item="4294967295"/>
        </tpls>
      </n>
      <n v="708638117.88" in="0" bc="00B4F0FF" fc="00008000">
        <tpls c="5">
          <tpl fld="1" item="13"/>
          <tpl hier="33" item="4"/>
          <tpl fld="2" item="6"/>
          <tpl hier="40" item="17"/>
          <tpl hier="51" item="4294967295"/>
        </tpls>
      </n>
      <n v="954296552.50999999" in="0" bc="00B4F0FF" fc="00008000">
        <tpls c="5">
          <tpl fld="1" item="14"/>
          <tpl hier="33" item="4"/>
          <tpl fld="2" item="33"/>
          <tpl hier="40" item="17"/>
          <tpl hier="51" item="4294967295"/>
        </tpls>
      </n>
      <n v="109284569900" in="0" bc="00B4F0FF" fc="00008000">
        <tpls c="5">
          <tpl fld="1" item="5"/>
          <tpl hier="33" item="4"/>
          <tpl fld="2" item="21"/>
          <tpl hier="40" item="17"/>
          <tpl hier="51" item="4294967295"/>
        </tpls>
      </n>
      <m in="0" fc="00404040">
        <tpls c="5">
          <tpl fld="9" item="14"/>
          <tpl hier="33" item="4"/>
          <tpl fld="2" item="13"/>
          <tpl hier="40" item="17"/>
          <tpl hier="51" item="4294967295"/>
        </tpls>
      </m>
      <n v="21467392570.554001" in="0" bc="00B4F0FF" fc="00008000">
        <tpls c="5">
          <tpl fld="1" item="20"/>
          <tpl hier="33" item="4"/>
          <tpl fld="2" item="22"/>
          <tpl hier="40" item="17"/>
          <tpl hier="51" item="4294967295"/>
        </tpls>
      </n>
      <n v="88595461.960000008" in="0" bc="00B4F0FF" fc="00008000">
        <tpls c="5">
          <tpl fld="1" item="31"/>
          <tpl hier="33" item="4"/>
          <tpl fld="2" item="31"/>
          <tpl hier="40" item="17"/>
          <tpl hier="51" item="4294967295"/>
        </tpls>
      </n>
      <n v="905412000" in="0" bc="00B4F0FF" fc="00008000">
        <tpls c="5">
          <tpl fld="1" item="14"/>
          <tpl hier="33" item="4"/>
          <tpl fld="2" item="37"/>
          <tpl hier="40" item="17"/>
          <tpl hier="51" item="4294967295"/>
        </tpls>
      </n>
      <n v="111643989700" in="0" bc="00B4F0FF" fc="00008000">
        <tpls c="5">
          <tpl fld="1" item="5"/>
          <tpl hier="33" item="4"/>
          <tpl fld="2" item="29"/>
          <tpl hier="40" item="17"/>
          <tpl hier="51" item="4294967295"/>
        </tpls>
      </n>
      <n v="86258100" in="0" bc="00B4F0FF" fc="00008000">
        <tpls c="5">
          <tpl fld="1" item="31"/>
          <tpl hier="33" item="4"/>
          <tpl fld="2" item="17"/>
          <tpl hier="40" item="17"/>
          <tpl hier="51" item="4294967295"/>
        </tpls>
      </n>
      <n v="53595979117.167999" in="0" bc="00B4F0FF" fc="00008000">
        <tpls c="5">
          <tpl fld="1" item="33"/>
          <tpl hier="33" item="4"/>
          <tpl fld="2" item="34"/>
          <tpl hier="40" item="17"/>
          <tpl hier="51" item="4294967295"/>
        </tpls>
      </n>
      <m in="0" bc="00B4F0FF" fc="00404040">
        <tpls c="5">
          <tpl fld="1" item="17"/>
          <tpl hier="33" item="4"/>
          <tpl fld="2" item="36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9"/>
          <tpl hier="40" item="17"/>
          <tpl hier="51" item="4294967295"/>
        </tpls>
      </m>
      <n v="122717714600" in="0" bc="00B4F0FF" fc="00008000">
        <tpls c="5">
          <tpl fld="1" item="16"/>
          <tpl hier="33" item="4"/>
          <tpl fld="2" item="19"/>
          <tpl hier="40" item="17"/>
          <tpl hier="51" item="4294967295"/>
        </tpls>
      </n>
      <n v="483634355.83322102" in="0" bc="00B4F0FF" fc="00008000">
        <tpls c="5">
          <tpl fld="1" item="39"/>
          <tpl hier="33" item="4"/>
          <tpl fld="2" item="36"/>
          <tpl hier="40" item="17"/>
          <tpl hier="51" item="4294967295"/>
        </tpls>
      </n>
      <n v="54109547114.459999" in="0" bc="00B4F0FF" fc="00008000">
        <tpls c="5">
          <tpl fld="1" item="43"/>
          <tpl hier="33" item="4"/>
          <tpl fld="2" item="23"/>
          <tpl hier="40" item="17"/>
          <tpl hier="51" item="4294967295"/>
        </tpls>
      </n>
      <n v="185038300" in="0" bc="00B4F0FF" fc="00008000">
        <tpls c="5">
          <tpl fld="1" item="32"/>
          <tpl hier="33" item="4"/>
          <tpl fld="2" item="5"/>
          <tpl hier="40" item="17"/>
          <tpl hier="51" item="4294967295"/>
        </tpls>
      </n>
      <n v="0.57536184426296366" bc="00B4F0FF" fc="00008000">
        <tpls c="5">
          <tpl fld="1" item="48"/>
          <tpl hier="33" item="4"/>
          <tpl fld="2" item="0"/>
          <tpl hier="40" item="17"/>
          <tpl hier="51" item="4294967295"/>
        </tpls>
      </n>
      <n v="51143415880" in="0" bc="00B4F0FF" fc="00008000">
        <tpls c="5">
          <tpl fld="1" item="53"/>
          <tpl hier="33" item="4"/>
          <tpl fld="2" item="31"/>
          <tpl hier="40" item="17"/>
          <tpl hier="51" item="4294967295"/>
        </tpls>
      </n>
      <n v="975450247.02999997" in="0" bc="00B4F0FF" fc="00008000">
        <tpls c="5">
          <tpl fld="1" item="14"/>
          <tpl hier="33" item="4"/>
          <tpl fld="2" item="14"/>
          <tpl hier="40" item="17"/>
          <tpl hier="51" item="4294967295"/>
        </tpls>
      </n>
      <m in="0" fc="00404040">
        <tpls c="5">
          <tpl fld="9" item="9"/>
          <tpl hier="33" item="4"/>
          <tpl fld="2" item="18"/>
          <tpl hier="40" item="17"/>
          <tpl hier="51" item="4294967295"/>
        </tpls>
      </m>
      <m in="0" bc="00B4F0FF" fc="00404040">
        <tpls c="5">
          <tpl fld="1" item="18"/>
          <tpl hier="33" item="4"/>
          <tpl fld="2" item="3"/>
          <tpl hier="40" item="17"/>
          <tpl hier="51" item="4294967295"/>
        </tpls>
      </m>
      <n v="12332150143.236383" in="0" bc="00B4F0FF" fc="00008000">
        <tpls c="5">
          <tpl fld="1" item="51"/>
          <tpl hier="33" item="4"/>
          <tpl fld="2" item="10"/>
          <tpl hier="40" item="17"/>
          <tpl hier="51" item="4294967295"/>
        </tpls>
      </n>
      <n v="345998833300" in="0" bc="00B4F0FF" fc="00008000">
        <tpls c="5">
          <tpl fld="1" item="3"/>
          <tpl hier="33" item="4"/>
          <tpl fld="2" item="10"/>
          <tpl hier="40" item="17"/>
          <tpl hier="51" item="4294967295"/>
        </tpls>
      </n>
      <m in="0" fc="00404040">
        <tpls c="5">
          <tpl fld="20" item="10"/>
          <tpl hier="33" item="4"/>
          <tpl fld="2" item="24"/>
          <tpl hier="40" item="17"/>
          <tpl hier="51" item="4294967295"/>
        </tpls>
      </m>
      <n v="172183771461.77499" in="0" bc="00B4F0FF" fc="00008000">
        <tpls c="5">
          <tpl fld="1" item="35"/>
          <tpl hier="33" item="4"/>
          <tpl fld="2" item="22"/>
          <tpl hier="40" item="17"/>
          <tpl hier="51" item="4294967295"/>
        </tpls>
      </n>
      <m in="0" bc="00B4F0FF" fc="00404040">
        <tpls c="5">
          <tpl fld="1" item="29"/>
          <tpl hier="33" item="4"/>
          <tpl fld="2" item="24"/>
          <tpl hier="40" item="17"/>
          <tpl hier="51" item="4294967295"/>
        </tpls>
      </m>
      <n v="1127933384.6100001" in="0" bc="00B4F0FF" fc="00008000">
        <tpls c="5">
          <tpl fld="1" item="28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0"/>
          <tpl hier="33" item="4"/>
          <tpl fld="2" item="24"/>
          <tpl hier="40" item="17"/>
          <tpl hier="51" item="4294967295"/>
        </tpls>
      </m>
      <n v="1136839942.3506474" in="0" bc="00B4F0FF" fc="00008000">
        <tpls c="5">
          <tpl fld="1" item="12"/>
          <tpl hier="33" item="4"/>
          <tpl fld="2" item="36"/>
          <tpl hier="40" item="17"/>
          <tpl hier="51" item="4294967295"/>
        </tpls>
      </n>
      <n v="58579208020.110001" in="0" bc="00B4F0FF" fc="00008000">
        <tpls c="5">
          <tpl fld="1" item="43"/>
          <tpl hier="33" item="4"/>
          <tpl fld="2" item="0"/>
          <tpl hier="40" item="17"/>
          <tpl hier="51" item="4294967295"/>
        </tpls>
      </n>
      <n v="1.0156750824187575E-2" in="1" bc="00B4F0FF" fc="00008000">
        <tpls c="5">
          <tpl fld="1" item="24"/>
          <tpl hier="33" item="4"/>
          <tpl fld="2" item="25"/>
          <tpl hier="40" item="17"/>
          <tpl hier="51" item="4294967295"/>
        </tpls>
      </n>
      <n v="11123757.440000001" in="0" bc="00B4F0FF" fc="00008000">
        <tpls c="5">
          <tpl fld="1" item="41"/>
          <tpl hier="33" item="4"/>
          <tpl fld="2" item="31"/>
          <tpl hier="40" item="17"/>
          <tpl hier="51" item="4294967295"/>
        </tpls>
      </n>
      <n v="0.13709208476030987" in="2" bc="00B4F0FF" fc="00008000">
        <tpls c="5">
          <tpl fld="1" item="9"/>
          <tpl hier="33" item="4"/>
          <tpl fld="2" item="29"/>
          <tpl hier="40" item="17"/>
          <tpl hier="51" item="4294967295"/>
        </tpls>
      </n>
      <n v="34486300" in="0" bc="00B4F0FF" fc="00008000">
        <tpls c="5">
          <tpl fld="1" item="46"/>
          <tpl hier="33" item="4"/>
          <tpl fld="2" item="16"/>
          <tpl hier="40" item="17"/>
          <tpl hier="51" item="4294967295"/>
        </tpls>
      </n>
      <n v="0.62604209690263068" bc="00B4F0FF" fc="00008000">
        <tpls c="5">
          <tpl fld="1" item="48"/>
          <tpl hier="33" item="4"/>
          <tpl fld="2" item="7"/>
          <tpl hier="40" item="17"/>
          <tpl hier="51" item="4294967295"/>
        </tpls>
      </n>
      <n v="157434615200" in="0" bc="00B4F0FF" fc="00008000">
        <tpls c="5">
          <tpl fld="1" item="16"/>
          <tpl hier="33" item="4"/>
          <tpl fld="2" item="26"/>
          <tpl hier="40" item="17"/>
          <tpl hier="51" item="4294967295"/>
        </tpls>
      </n>
      <n v="64209975.479999997" in="0" fc="00008000">
        <tpls c="5">
          <tpl fld="20" item="11"/>
          <tpl hier="33" item="4"/>
          <tpl fld="2" item="6"/>
          <tpl hier="40" item="17"/>
          <tpl hier="51" item="4294967295"/>
        </tpls>
      </n>
      <m in="0" fc="00404040">
        <tpls c="5">
          <tpl fld="9" item="5"/>
          <tpl hier="33" item="4"/>
          <tpl fld="2" item="5"/>
          <tpl hier="40" item="17"/>
          <tpl hier="51" item="4294967295"/>
        </tpls>
      </m>
      <n v="207459986.23000002" in="0" bc="00B4F0FF" fc="00008000">
        <tpls c="5">
          <tpl fld="1" item="1"/>
          <tpl hier="33" item="4"/>
          <tpl fld="2" item="23"/>
          <tpl hier="40" item="17"/>
          <tpl hier="51" item="4294967295"/>
        </tpls>
      </n>
      <n v="447024906.69" in="0" bc="00B4F0FF" fc="00008000">
        <tpls c="5">
          <tpl fld="1" item="18"/>
          <tpl hier="33" item="4"/>
          <tpl fld="2" item="8"/>
          <tpl hier="40" item="17"/>
          <tpl hier="51" item="4294967295"/>
        </tpls>
      </n>
      <n v="778851870.26999998" in="0" bc="00B4F0FF" fc="00008000">
        <tpls c="5">
          <tpl fld="1" item="39"/>
          <tpl hier="33" item="4"/>
          <tpl fld="2" item="6"/>
          <tpl hier="40" item="17"/>
          <tpl hier="51" item="4294967295"/>
        </tpls>
      </n>
      <n v="605950545.01074934" in="0" bc="00B4F0FF" fc="00008000">
        <tpls c="5">
          <tpl fld="1" item="54"/>
          <tpl hier="33" item="4"/>
          <tpl fld="2" item="32"/>
          <tpl hier="40" item="17"/>
          <tpl hier="51" item="4294967295"/>
        </tpls>
      </n>
      <n v="348674163.21371299" in="0" bc="00B4F0FF" fc="00008000">
        <tpls c="5">
          <tpl fld="1" item="18"/>
          <tpl hier="33" item="4"/>
          <tpl fld="2" item="25"/>
          <tpl hier="40" item="17"/>
          <tpl hier="51" item="4294967295"/>
        </tpls>
      </n>
      <n v="0.14355993588291513" in="2" bc="00B4F0FF" fc="00008000">
        <tpls c="5">
          <tpl fld="1" item="15"/>
          <tpl hier="33" item="4"/>
          <tpl fld="2" item="33"/>
          <tpl hier="40" item="17"/>
          <tpl hier="51" item="4294967295"/>
        </tpls>
      </n>
      <n v="138899100" in="0" bc="00B4F0FF" fc="00008000">
        <tpls c="5">
          <tpl fld="1" item="32"/>
          <tpl hier="33" item="4"/>
          <tpl fld="2" item="33"/>
          <tpl hier="40" item="17"/>
          <tpl hier="51" item="4294967295"/>
        </tpls>
      </n>
      <n v="-857600" in="0" bc="00B4F0FF" fc="00000080">
        <tpls c="5">
          <tpl fld="1" item="19"/>
          <tpl hier="33" item="4"/>
          <tpl fld="2" item="11"/>
          <tpl hier="40" item="17"/>
          <tpl hier="51" item="4294967295"/>
        </tpls>
      </n>
      <n v="11851162655.44651" in="0" bc="00B4F0FF" fc="00008000">
        <tpls c="5">
          <tpl fld="1" item="51"/>
          <tpl hier="33" item="4"/>
          <tpl fld="2" item="29"/>
          <tpl hier="40" item="17"/>
          <tpl hier="51" item="4294967295"/>
        </tpls>
      </n>
      <n v="71712300" in="0" bc="00B4F0FF" fc="00008000">
        <tpls c="5">
          <tpl fld="1" item="46"/>
          <tpl hier="33" item="4"/>
          <tpl fld="2" item="29"/>
          <tpl hier="40" item="17"/>
          <tpl hier="51" item="4294967295"/>
        </tpls>
      </n>
      <n v="716305774.09168923" in="0" bc="00B4F0FF" fc="00008000">
        <tpls c="5">
          <tpl fld="1" item="13"/>
          <tpl hier="33" item="4"/>
          <tpl fld="2" item="36"/>
          <tpl hier="40" item="17"/>
          <tpl hier="51" item="4294967295"/>
        </tpls>
      </n>
      <n v="532528373.07999998" in="0" bc="00B4F0FF" fc="00008000">
        <tpls c="5">
          <tpl fld="1" item="2"/>
          <tpl hier="33" item="4"/>
          <tpl fld="2" item="14"/>
          <tpl hier="40" item="17"/>
          <tpl hier="51" item="4294967295"/>
        </tpls>
      </n>
      <n v="112828900" in="0" bc="00B4F0FF" fc="00008000">
        <tpls c="5">
          <tpl fld="1" item="1"/>
          <tpl hier="33" item="4"/>
          <tpl fld="2" item="16"/>
          <tpl hier="40" item="17"/>
          <tpl hier="51" item="4294967295"/>
        </tpls>
      </n>
      <n v="208398195432.34601" in="0" bc="00B4F0FF" fc="00008000">
        <tpls c="5">
          <tpl fld="1" item="3"/>
          <tpl hier="33" item="4"/>
          <tpl fld="2" item="12"/>
          <tpl hier="40" item="17"/>
          <tpl hier="51" item="4294967295"/>
        </tpls>
      </n>
      <n v="353925190500" in="0" bc="00B4F0FF" fc="00008000">
        <tpls c="5">
          <tpl fld="1" item="3"/>
          <tpl hier="33" item="4"/>
          <tpl fld="2" item="21"/>
          <tpl hier="40" item="17"/>
          <tpl hier="51" item="4294967295"/>
        </tpls>
      </n>
      <m in="0" fc="00404040">
        <tpls c="5">
          <tpl fld="20" item="10"/>
          <tpl hier="33" item="4"/>
          <tpl fld="2" item="20"/>
          <tpl hier="40" item="17"/>
          <tpl hier="51" item="4294967295"/>
        </tpls>
      </m>
      <n v="99313772771.956909" in="0" bc="00B4F0FF" fc="00008000">
        <tpls c="5">
          <tpl fld="1" item="34"/>
          <tpl hier="33" item="4"/>
          <tpl fld="2" item="14"/>
          <tpl hier="40" item="17"/>
          <tpl hier="51" item="4294967295"/>
        </tpls>
      </n>
      <n v="107008100" in="0" bc="00B4F0FF" fc="00008000">
        <tpls c="5">
          <tpl fld="1" item="19"/>
          <tpl hier="33" item="4"/>
          <tpl fld="2" item="13"/>
          <tpl hier="40" item="17"/>
          <tpl hier="51" item="4294967295"/>
        </tpls>
      </n>
      <n v="19320895061.785" in="0" bc="00B4F0FF" fc="00008000">
        <tpls c="5">
          <tpl fld="1" item="29"/>
          <tpl hier="33" item="4"/>
          <tpl fld="2" item="35"/>
          <tpl hier="40" item="17"/>
          <tpl hier="51" item="4294967295"/>
        </tpls>
      </n>
      <n v="4.8253779666438288E-3" in="1" bc="00B4F0FF" fc="00008000">
        <tpls c="5">
          <tpl fld="1" item="24"/>
          <tpl hier="33" item="4"/>
          <tpl fld="2" item="39"/>
          <tpl hier="40" item="17"/>
          <tpl hier="51" item="4294967295"/>
        </tpls>
      </n>
      <n v="1990237500" in="0" bc="00B4F0FF" fc="00008000">
        <tpls c="5">
          <tpl fld="1" item="36"/>
          <tpl hier="33" item="4"/>
          <tpl fld="2" item="18"/>
          <tpl hier="40" item="17"/>
          <tpl hier="51" item="4294967295"/>
        </tpls>
      </n>
      <m in="0" bc="00B4F0FF" fc="00404040">
        <tpls c="5">
          <tpl fld="1" item="41"/>
          <tpl hier="33" item="4"/>
          <tpl fld="2" item="9"/>
          <tpl hier="40" item="17"/>
          <tpl hier="51" item="4294967295"/>
        </tpls>
      </m>
      <n v="351420427.45004904" in="0" bc="00B4F0FF" fc="00008000">
        <tpls c="5">
          <tpl fld="1" item="18"/>
          <tpl hier="33" item="4"/>
          <tpl fld="2" item="32"/>
          <tpl hier="40" item="17"/>
          <tpl hier="51" item="4294967295"/>
        </tpls>
      </n>
      <m in="0" fc="00404040">
        <tpls c="5">
          <tpl fld="20" item="10"/>
          <tpl hier="33" item="4"/>
          <tpl fld="2" item="18"/>
          <tpl hier="40" item="17"/>
          <tpl hier="51" item="4294967295"/>
        </tpls>
      </m>
      <n v="8.3447663296139341E-2" in="1" bc="00B4F0FF" fc="00008000">
        <tpls c="5">
          <tpl fld="1" item="21"/>
          <tpl hier="33" item="4"/>
          <tpl fld="2" item="29"/>
          <tpl hier="40" item="17"/>
          <tpl hier="51" item="4294967295"/>
        </tpls>
      </n>
      <m in="0" fc="00404040">
        <tpls c="5">
          <tpl fld="9" item="9"/>
          <tpl hier="33" item="4"/>
          <tpl fld="2" item="35"/>
          <tpl hier="40" item="17"/>
          <tpl hier="51" item="4294967295"/>
        </tpls>
      </m>
      <n v="129528600" in="0" bc="00B4F0FF" fc="00008000">
        <tpls c="5">
          <tpl fld="1" item="49"/>
          <tpl hier="33" item="4"/>
          <tpl fld="2" item="29"/>
          <tpl hier="40" item="17"/>
          <tpl hier="51" item="4294967295"/>
        </tpls>
      </n>
      <n v="508580750.48000002" in="0" bc="00B4F0FF" fc="00008000">
        <tpls c="5">
          <tpl fld="1" item="25"/>
          <tpl hier="33" item="4"/>
          <tpl fld="2" item="6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4"/>
          <tpl hier="40" item="17"/>
          <tpl hier="51" item="4294967295"/>
        </tpls>
      </m>
      <n v="872305800" in="0" bc="00B4F0FF" fc="00008000">
        <tpls c="5">
          <tpl fld="1" item="14"/>
          <tpl hier="33" item="4"/>
          <tpl fld="2" item="9"/>
          <tpl hier="40" item="17"/>
          <tpl hier="51" item="4294967295"/>
        </tpls>
      </n>
      <n v="82316458.289999992" in="0" bc="00B4F0FF" fc="00008000">
        <tpls c="5">
          <tpl fld="1" item="30"/>
          <tpl hier="33" item="4"/>
          <tpl fld="2" item="0"/>
          <tpl hier="40" item="17"/>
          <tpl hier="51" item="4294967295"/>
        </tpls>
      </n>
      <n v="248198200" in="0" bc="00B4F0FF" fc="00008000">
        <tpls c="5">
          <tpl fld="1" item="6"/>
          <tpl hier="33" item="4"/>
          <tpl fld="2" item="15"/>
          <tpl hier="40" item="17"/>
          <tpl hier="51" item="4294967295"/>
        </tpls>
      </n>
      <n v="0.13338350336054622" in="2" bc="00B4F0FF" fc="00008000">
        <tpls c="5">
          <tpl fld="1" item="15"/>
          <tpl hier="33" item="4"/>
          <tpl fld="2" item="17"/>
          <tpl hier="40" item="17"/>
          <tpl hier="51" item="4294967295"/>
        </tpls>
      </n>
      <n v="1.0758033596469678E-2" in="1" bc="00B4F0FF" fc="00008000">
        <tpls c="5">
          <tpl fld="1" item="24"/>
          <tpl hier="33" item="4"/>
          <tpl fld="2" item="36"/>
          <tpl hier="40" item="17"/>
          <tpl hier="51" item="4294967295"/>
        </tpls>
      </n>
      <n v="6.3056837501664187E-2" in="1" bc="00B4F0FF" fc="00008000">
        <tpls c="5">
          <tpl fld="1" item="21"/>
          <tpl hier="33" item="4"/>
          <tpl fld="2" item="17"/>
          <tpl hier="40" item="17"/>
          <tpl hier="51" item="4294967295"/>
        </tpls>
      </n>
      <n v="0.34770972398636352" in="0" bc="00B4F0FF" fc="00008000">
        <tpls c="5">
          <tpl fld="1" item="7"/>
          <tpl hier="33" item="4"/>
          <tpl fld="2" item="27"/>
          <tpl hier="40" item="17"/>
          <tpl hier="51" item="4294967295"/>
        </tpls>
      </n>
      <m in="0" bc="00B4F0FF" fc="00404040">
        <tpls c="5">
          <tpl fld="1" item="46"/>
          <tpl hier="33" item="4"/>
          <tpl fld="2" item="2"/>
          <tpl hier="40" item="17"/>
          <tpl hier="51" item="4294967295"/>
        </tpls>
      </m>
      <n v="294073300" in="0" bc="00B4F0FF" fc="00008000">
        <tpls c="5">
          <tpl fld="1" item="6"/>
          <tpl hier="33" item="4"/>
          <tpl fld="2" item="37"/>
          <tpl hier="40" item="17"/>
          <tpl hier="51" item="4294967295"/>
        </tpls>
      </n>
      <n v="727003768.25999999" in="0" bc="00B4F0FF" fc="00008000">
        <tpls c="5">
          <tpl fld="1" item="39"/>
          <tpl hier="33" item="4"/>
          <tpl fld="2" item="33"/>
          <tpl hier="40" item="17"/>
          <tpl hier="51" item="4294967295"/>
        </tpls>
      </n>
      <n v="6777617012.9817991" in="0" bc="00B4F0FF" fc="00008000">
        <tpls c="5">
          <tpl fld="1" item="37"/>
          <tpl hier="33" item="4"/>
          <tpl fld="2" item="14"/>
          <tpl hier="40" item="17"/>
          <tpl hier="51" item="4294967295"/>
        </tpls>
      </n>
      <n v="16055923.112825301" in="0" bc="00B4F0FF" fc="00008000">
        <tpls c="5">
          <tpl fld="1" item="19"/>
          <tpl hier="33" item="4"/>
          <tpl fld="2" item="36"/>
          <tpl hier="40" item="17"/>
          <tpl hier="51" item="4294967295"/>
        </tpls>
      </n>
      <n v="0.17990352093614836" in="2" bc="00B4F0FF" fc="00008000">
        <tpls c="5">
          <tpl fld="1" item="9"/>
          <tpl hier="33" item="4"/>
          <tpl fld="2" item="6"/>
          <tpl hier="40" item="17"/>
          <tpl hier="51" item="4294967295"/>
        </tpls>
      </n>
      <n v="508412325650.01001" in="0" bc="00B4F0FF" fc="00008000">
        <tpls c="5">
          <tpl fld="1" item="3"/>
          <tpl hier="33" item="4"/>
          <tpl fld="2" item="18"/>
          <tpl hier="40" item="17"/>
          <tpl hier="51" item="4294967295"/>
        </tpls>
      </n>
      <n v="129236348775.34" in="0" bc="00B4F0FF" fc="00008000">
        <tpls c="5">
          <tpl fld="1" item="5"/>
          <tpl hier="33" item="4"/>
          <tpl fld="2" item="33"/>
          <tpl hier="40" item="17"/>
          <tpl hier="51" item="4294967295"/>
        </tpls>
      </n>
      <n v="0.5531330650801517" bc="00B4F0FF" fc="00008000">
        <tpls c="5">
          <tpl fld="1" item="48"/>
          <tpl hier="33" item="4"/>
          <tpl fld="2" item="13"/>
          <tpl hier="40" item="17"/>
          <tpl hier="51" item="4294967295"/>
        </tpls>
      </n>
      <n v="48192319871.526802" in="0" bc="00B4F0FF" fc="00008000">
        <tpls c="5">
          <tpl fld="1" item="33"/>
          <tpl hier="33" item="4"/>
          <tpl fld="2" item="22"/>
          <tpl hier="40" item="17"/>
          <tpl hier="51" item="4294967295"/>
        </tpls>
      </n>
      <n v="0.14753260615499122" in="2" bc="00B4F0FF" fc="00008000">
        <tpls c="5">
          <tpl fld="1" item="15"/>
          <tpl hier="33" item="4"/>
          <tpl fld="2" item="8"/>
          <tpl hier="40" item="17"/>
          <tpl hier="51" item="4294967295"/>
        </tpls>
      </n>
      <n v="0" in="0" fc="00404040">
        <tpls c="5">
          <tpl fld="9" item="9"/>
          <tpl hier="33" item="4"/>
          <tpl fld="2" item="0"/>
          <tpl hier="40" item="17"/>
          <tpl hier="51" item="4294967295"/>
        </tpls>
      </n>
      <m in="0" fc="00404040">
        <tpls c="5">
          <tpl fld="20" item="11"/>
          <tpl hier="33" item="4"/>
          <tpl fld="2" item="35"/>
          <tpl hier="40" item="17"/>
          <tpl hier="51" item="4294967295"/>
        </tpls>
      </m>
      <n v="149065400" in="0" bc="00B4F0FF" fc="00008000">
        <tpls c="5">
          <tpl fld="1" item="32"/>
          <tpl hier="33" item="4"/>
          <tpl fld="2" item="34"/>
          <tpl hier="40" item="17"/>
          <tpl hier="51" item="4294967295"/>
        </tpls>
      </n>
      <n v="85593553608.960739" in="0" bc="00B4F0FF" fc="00008000">
        <tpls c="5">
          <tpl fld="1" item="33"/>
          <tpl hier="33" item="4"/>
          <tpl fld="2" item="26"/>
          <tpl hier="40" item="17"/>
          <tpl hier="51" item="4294967295"/>
        </tpls>
      </n>
      <n v="1254041250" in="0" bc="00B4F0FF" fc="00008000">
        <tpls c="5">
          <tpl fld="1" item="36"/>
          <tpl hier="33" item="4"/>
          <tpl fld="2" item="13"/>
          <tpl hier="40" item="17"/>
          <tpl hier="51" item="4294967295"/>
        </tpls>
      </n>
      <n v="260957900" in="0" bc="00B4F0FF" fc="00008000">
        <tpls c="5">
          <tpl fld="1" item="6"/>
          <tpl hier="33" item="4"/>
          <tpl fld="2" item="29"/>
          <tpl hier="40" item="17"/>
          <tpl hier="51" item="4294967295"/>
        </tpls>
      </n>
      <n v="113171117.79999983" in="0" bc="00B4F0FF" fc="00008000">
        <tpls c="5">
          <tpl fld="1" item="30"/>
          <tpl hier="33" item="4"/>
          <tpl fld="2" item="7"/>
          <tpl hier="40" item="17"/>
          <tpl hier="51" item="4294967295"/>
        </tpls>
      </n>
      <n v="149015700" in="0" bc="00B4F0FF" fc="00008000">
        <tpls c="5">
          <tpl fld="1" item="32"/>
          <tpl hier="33" item="4"/>
          <tpl fld="2" item="13"/>
          <tpl hier="40" item="17"/>
          <tpl hier="51" item="4294967295"/>
        </tpls>
      </n>
      <m in="0" fc="00404040">
        <tpls c="5">
          <tpl fld="20" item="11"/>
          <tpl hier="33" item="4"/>
          <tpl fld="2" item="14"/>
          <tpl hier="40" item="17"/>
          <tpl hier="51" item="4294967295"/>
        </tpls>
      </m>
      <m in="0" bc="00B4F0FF" fc="00404040">
        <tpls c="5">
          <tpl fld="1" item="41"/>
          <tpl hier="33" item="4"/>
          <tpl fld="2" item="29"/>
          <tpl hier="40" item="17"/>
          <tpl hier="51" item="4294967295"/>
        </tpls>
      </m>
      <n v="20058904500.41" in="0" bc="00B4F0FF" fc="00008000">
        <tpls c="5">
          <tpl fld="1" item="29"/>
          <tpl hier="33" item="4"/>
          <tpl fld="2" item="33"/>
          <tpl hier="40" item="17"/>
          <tpl hier="51" item="4294967295"/>
        </tpls>
      </n>
      <n v="343462913.15999997" in="0" bc="00B4F0FF" fc="00008000">
        <tpls c="5">
          <tpl fld="1" item="6"/>
          <tpl hier="33" item="4"/>
          <tpl fld="2" item="5"/>
          <tpl hier="40" item="17"/>
          <tpl hier="51" item="4294967295"/>
        </tpls>
      </n>
      <n v="1464153439.6700003" bc="00B4F0FF" fc="00008000">
        <tpls c="5">
          <tpl fld="1" item="38"/>
          <tpl hier="33" item="4"/>
          <tpl fld="2" item="8"/>
          <tpl hier="40" item="17"/>
          <tpl hier="51" item="4294967295"/>
        </tpls>
      </n>
      <n v="46089880415.988495" in="0" bc="00B4F0FF" fc="00008000">
        <tpls c="5">
          <tpl fld="1" item="33"/>
          <tpl hier="33" item="4"/>
          <tpl fld="2" item="5"/>
          <tpl hier="40" item="17"/>
          <tpl hier="51" item="4294967295"/>
        </tpls>
      </n>
      <n v="256947600" in="0" bc="00B4F0FF" fc="00008000">
        <tpls c="5">
          <tpl fld="1" item="6"/>
          <tpl hier="33" item="4"/>
          <tpl fld="2" item="28"/>
          <tpl hier="40" item="17"/>
          <tpl hier="51" item="4294967295"/>
        </tpls>
      </n>
      <n v="3503319099.0902452" in="0" bc="00B4F0FF" fc="00008000">
        <tpls c="5">
          <tpl fld="1" item="37"/>
          <tpl hier="33" item="4"/>
          <tpl fld="2" item="37"/>
          <tpl hier="40" item="17"/>
          <tpl hier="51" item="4294967295"/>
        </tpls>
      </n>
      <n v="139742594.25999999" in="0" bc="00B4F0FF" fc="00008000">
        <tpls c="5">
          <tpl fld="1" item="49"/>
          <tpl hier="33" item="4"/>
          <tpl fld="2" item="23"/>
          <tpl hier="40" item="17"/>
          <tpl hier="51" item="4294967295"/>
        </tpls>
      </n>
      <n v="547796806902.73999" in="0" bc="00B4F0FF" fc="00008000">
        <tpls c="5">
          <tpl fld="1" item="3"/>
          <tpl hier="33" item="4"/>
          <tpl fld="2" item="34"/>
          <tpl hier="40" item="17"/>
          <tpl hier="51" item="4294967295"/>
        </tpls>
      </n>
      <n v="72863556150" in="0" bc="00B4F0FF" fc="00008000">
        <tpls c="5">
          <tpl fld="1" item="5"/>
          <tpl hier="33" item="4"/>
          <tpl fld="2" item="36"/>
          <tpl hier="40" item="17"/>
          <tpl hier="51" item="4294967295"/>
        </tpls>
      </n>
      <n v="6.4167732772558283E-3" in="1" bc="00B4F0FF" fc="00008000">
        <tpls c="5">
          <tpl fld="1" item="24"/>
          <tpl hier="33" item="4"/>
          <tpl fld="2" item="37"/>
          <tpl hier="40" item="17"/>
          <tpl hier="51" item="4294967295"/>
        </tpls>
      </n>
      <n v="98465743000" in="0" bc="00B4F0FF" fc="00008000">
        <tpls c="5">
          <tpl fld="1" item="5"/>
          <tpl hier="33" item="4"/>
          <tpl fld="2" item="9"/>
          <tpl hier="40" item="17"/>
          <tpl hier="51" item="4294967295"/>
        </tpls>
      </n>
      <n v="794013500" in="0" bc="00B4F0FF" fc="00008000">
        <tpls c="5">
          <tpl fld="1" item="54"/>
          <tpl hier="33" item="4"/>
          <tpl fld="2" item="30"/>
          <tpl hier="40" item="17"/>
          <tpl hier="51" item="4294967295"/>
        </tpls>
      </n>
      <n v="9.0633920231198192E-2" in="1" bc="00B4F0FF" fc="00008000">
        <tpls c="5">
          <tpl fld="1" item="21"/>
          <tpl hier="33" item="4"/>
          <tpl fld="2" item="15"/>
          <tpl hier="40" item="17"/>
          <tpl hier="51" item="4294967295"/>
        </tpls>
      </n>
      <n v="91135300" in="0" bc="00B4F0FF" fc="00008000">
        <tpls c="5">
          <tpl fld="1" item="30"/>
          <tpl hier="33" item="4"/>
          <tpl fld="2" item="37"/>
          <tpl hier="40" item="17"/>
          <tpl hier="51" item="4294967295"/>
        </tpls>
      </n>
      <n v="43446700" in="0" bc="00B4F0FF" fc="00008000">
        <tpls c="5">
          <tpl fld="1" item="19"/>
          <tpl hier="33" item="4"/>
          <tpl fld="2" item="8"/>
          <tpl hier="40" item="17"/>
          <tpl hier="51" item="4294967295"/>
        </tpls>
      </n>
      <n v="337020900" in="0" bc="00B4F0FF" fc="00008000">
        <tpls c="5">
          <tpl fld="1" item="25"/>
          <tpl hier="33" item="4"/>
          <tpl fld="2" item="29"/>
          <tpl hier="40" item="17"/>
          <tpl hier="51" item="4294967295"/>
        </tpls>
      </n>
      <m in="0" fc="00404040">
        <tpls c="5">
          <tpl fld="9" item="9"/>
          <tpl hier="33" item="4"/>
          <tpl fld="2" item="5"/>
          <tpl hier="40" item="17"/>
          <tpl hier="51" item="4294967295"/>
        </tpls>
      </m>
      <n v="141091669190.9425" in="0" bc="00B4F0FF" fc="00008000">
        <tpls c="5">
          <tpl fld="1" item="5"/>
          <tpl hier="33" item="4"/>
          <tpl fld="2" item="6"/>
          <tpl hier="40" item="17"/>
          <tpl hier="51" item="4294967295"/>
        </tpls>
      </n>
      <n v="0" in="0" fc="00404040">
        <tpls c="5">
          <tpl fld="9" item="9"/>
          <tpl hier="33" item="4"/>
          <tpl fld="2" item="4"/>
          <tpl hier="40" item="17"/>
          <tpl hier="51" item="4294967295"/>
        </tpls>
      </n>
      <n v="0.5922495227856055" bc="00B4F0FF" fc="00008000">
        <tpls c="5">
          <tpl fld="1" item="48"/>
          <tpl hier="33" item="4"/>
          <tpl fld="2" item="37"/>
          <tpl hier="40" item="17"/>
          <tpl hier="51" item="4294967295"/>
        </tpls>
      </n>
      <n v="115444800" in="0" bc="00B4F0FF" fc="00008000">
        <tpls c="5">
          <tpl fld="1" item="1"/>
          <tpl hier="33" item="4"/>
          <tpl fld="2" item="9"/>
          <tpl hier="40" item="17"/>
          <tpl hier="51" item="4294967295"/>
        </tpls>
      </n>
      <n v="18379264653.584999" in="0" bc="00B4F0FF" fc="00008000">
        <tpls c="5">
          <tpl fld="1" item="29"/>
          <tpl hier="33" item="4"/>
          <tpl fld="2" item="29"/>
          <tpl hier="40" item="17"/>
          <tpl hier="51" item="4294967295"/>
        </tpls>
      </n>
      <n v="366632590" in="0" bc="00B4F0FF" fc="00008000">
        <tpls c="5">
          <tpl fld="1" item="18"/>
          <tpl hier="33" item="4"/>
          <tpl fld="2" item="39"/>
          <tpl hier="40" item="17"/>
          <tpl hier="51" item="4294967295"/>
        </tpls>
      </n>
      <n v="135743929126.22" in="0" bc="00B4F0FF" fc="00008000">
        <tpls c="5">
          <tpl fld="1" item="5"/>
          <tpl hier="33" item="4"/>
          <tpl fld="2" item="18"/>
          <tpl hier="40" item="17"/>
          <tpl hier="51" item="4294967295"/>
        </tpls>
      </n>
      <n v="561609830.94465399" in="0" bc="00B4F0FF" fc="00008000">
        <tpls c="5">
          <tpl fld="1" item="39"/>
          <tpl hier="33" item="4"/>
          <tpl fld="2" item="25"/>
          <tpl hier="40" item="17"/>
          <tpl hier="51" item="4294967295"/>
        </tpls>
      </n>
      <n v="-286882" in="0" bc="00B4F0FF" fc="00000080">
        <tpls c="5">
          <tpl fld="1" item="41"/>
          <tpl hier="33" item="4"/>
          <tpl fld="2" item="6"/>
          <tpl hier="40" item="17"/>
          <tpl hier="51" item="4294967295"/>
        </tpls>
      </n>
      <m in="0" fc="00404040">
        <tpls c="5">
          <tpl fld="9" item="14"/>
          <tpl hier="33" item="4"/>
          <tpl fld="2" item="14"/>
          <tpl hier="40" item="17"/>
          <tpl hier="51" item="4294967295"/>
        </tpls>
      </m>
      <n v="8093555049.2636518" in="0" bc="00B4F0FF" fc="00008000">
        <tpls c="5">
          <tpl fld="1" item="37"/>
          <tpl hier="33" item="4"/>
          <tpl fld="2" item="34"/>
          <tpl hier="40" item="17"/>
          <tpl hier="51" item="4294967295"/>
        </tpls>
      </n>
      <n v="459220400" in="0" bc="00B4F0FF" fc="00008000">
        <tpls c="5">
          <tpl fld="1" item="2"/>
          <tpl hier="33" item="4"/>
          <tpl fld="2" item="35"/>
          <tpl hier="40" item="17"/>
          <tpl hier="51" item="4294967295"/>
        </tpls>
      </n>
      <n v="19579718950.824001" in="0" bc="00B4F0FF" fc="00008000">
        <tpls c="5">
          <tpl fld="1" item="29"/>
          <tpl hier="33" item="4"/>
          <tpl fld="2" item="22"/>
          <tpl hier="40" item="17"/>
          <tpl hier="51" item="4294967295"/>
        </tpls>
      </n>
      <n v="935284000" in="0" bc="00B4F0FF" fc="00008000">
        <tpls c="5">
          <tpl fld="1" item="14"/>
          <tpl hier="33" item="4"/>
          <tpl fld="2" item="20"/>
          <tpl hier="40" item="17"/>
          <tpl hier="51" item="4294967295"/>
        </tpls>
      </n>
      <n v="109172800" in="0" bc="00B4F0FF" fc="00008000">
        <tpls c="5">
          <tpl fld="1" item="30"/>
          <tpl hier="33" item="4"/>
          <tpl fld="2" item="17"/>
          <tpl hier="40" item="17"/>
          <tpl hier="51" item="4294967295"/>
        </tpls>
      </n>
      <n v="1358355775.1000001" bc="00B4F0FF" fc="00008000">
        <tpls c="5">
          <tpl fld="1" item="38"/>
          <tpl hier="33" item="4"/>
          <tpl fld="2" item="14"/>
          <tpl hier="40" item="17"/>
          <tpl hier="51" item="4294967295"/>
        </tpls>
      </n>
      <m in="0" bc="00B4F0FF" fc="00404040">
        <tpls c="5">
          <tpl fld="1" item="17"/>
          <tpl hier="33" item="4"/>
          <tpl fld="2" item="2"/>
          <tpl hier="40" item="17"/>
          <tpl hier="51" item="4294967295"/>
        </tpls>
      </m>
      <m in="0" fc="00404040">
        <tpls c="5">
          <tpl fld="9" item="5"/>
          <tpl hier="33" item="4"/>
          <tpl fld="2" item="29"/>
          <tpl hier="40" item="17"/>
          <tpl hier="51" item="4294967295"/>
        </tpls>
      </m>
      <n v="1493350100" bc="00B4F0FF" fc="00008000">
        <tpls c="5">
          <tpl fld="1" item="38"/>
          <tpl hier="33" item="4"/>
          <tpl fld="2" item="16"/>
          <tpl hier="40" item="17"/>
          <tpl hier="51" item="4294967295"/>
        </tpls>
      </n>
      <n v="394707100" in="0" bc="00B4F0FF" fc="00008000">
        <tpls c="5">
          <tpl fld="1" item="18"/>
          <tpl hier="33" item="4"/>
          <tpl fld="2" item="10"/>
          <tpl hier="40" item="17"/>
          <tpl hier="51" item="4294967295"/>
        </tpls>
      </n>
      <n v="110334373800" in="0" bc="00B4F0FF" fc="00008000">
        <tpls c="5">
          <tpl fld="1" item="5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5"/>
          <tpl hier="40" item="17"/>
          <tpl hier="51" item="4294967295"/>
        </tpls>
      </m>
      <n v="0.13157773105997134" in="2" bc="00B4F0FF" fc="00008000">
        <tpls c="5">
          <tpl fld="1" item="15"/>
          <tpl hier="33" item="4"/>
          <tpl fld="2" item="15"/>
          <tpl hier="40" item="17"/>
          <tpl hier="51" item="4294967295"/>
        </tpls>
      </n>
      <m in="0" bc="00B4F0FF" fc="00404040">
        <tpls c="5">
          <tpl fld="1" item="34"/>
          <tpl hier="33" item="4"/>
          <tpl fld="2" item="24"/>
          <tpl hier="40" item="17"/>
          <tpl hier="51" item="4294967295"/>
        </tpls>
      </m>
      <n v="1552614802.8800001" bc="00B4F0FF" fc="00008000">
        <tpls c="5">
          <tpl fld="1" item="38"/>
          <tpl hier="33" item="4"/>
          <tpl fld="2" item="0"/>
          <tpl hier="40" item="17"/>
          <tpl hier="51" item="4294967295"/>
        </tpls>
      </n>
      <n v="173358639082.9425" in="0" bc="00B4F0FF" fc="00008000">
        <tpls c="5">
          <tpl fld="1" item="35"/>
          <tpl hier="33" item="4"/>
          <tpl fld="2" item="6"/>
          <tpl hier="40" item="17"/>
          <tpl hier="51" item="4294967295"/>
        </tpls>
      </n>
      <n v="143802632912.3027" in="0" bc="00B4F0FF" fc="00008000">
        <tpls c="5">
          <tpl fld="1" item="17"/>
          <tpl hier="33" item="4"/>
          <tpl fld="2" item="26"/>
          <tpl hier="40" item="17"/>
          <tpl hier="51" item="4294967295"/>
        </tpls>
      </n>
      <n v="0.55831929459464591" bc="00B4F0FF" fc="00008000">
        <tpls c="5">
          <tpl fld="1" item="48"/>
          <tpl hier="33" item="4"/>
          <tpl fld="2" item="28"/>
          <tpl hier="40" item="17"/>
          <tpl hier="51" item="4294967295"/>
        </tpls>
      </n>
      <n v="97014110642.856873" in="0" bc="00B4F0FF" fc="00008000">
        <tpls c="5">
          <tpl fld="1" item="33"/>
          <tpl hier="33" item="4"/>
          <tpl fld="2" item="39"/>
          <tpl hier="40" item="17"/>
          <tpl hier="51" item="4294967295"/>
        </tpls>
      </n>
      <n v="529833018.11000013" in="0" bc="00B4F0FF" fc="00008000">
        <tpls c="5">
          <tpl fld="1" item="2"/>
          <tpl hier="33" item="4"/>
          <tpl fld="2" item="31"/>
          <tpl hier="40" item="17"/>
          <tpl hier="51" item="4294967295"/>
        </tpls>
      </n>
      <n v="760943300" in="0" bc="00B4F0FF" fc="00008000">
        <tpls c="5">
          <tpl fld="1" item="13"/>
          <tpl hier="33" item="4"/>
          <tpl fld="2" item="28"/>
          <tpl hier="40" item="17"/>
          <tpl hier="51" item="4294967295"/>
        </tpls>
      </n>
      <n v="1613402116.9299994" in="0" bc="00B4F0FF" fc="00008000">
        <tpls c="5">
          <tpl fld="1" item="12"/>
          <tpl hier="33" item="4"/>
          <tpl fld="2" item="7"/>
          <tpl hier="40" item="17"/>
          <tpl hier="51" item="4294967295"/>
        </tpls>
      </n>
      <n v="371120000" in="0" bc="00B4F0FF" fc="00008000">
        <tpls c="5">
          <tpl fld="1" item="2"/>
          <tpl hier="33" item="4"/>
          <tpl fld="2" item="39"/>
          <tpl hier="40" item="17"/>
          <tpl hier="51" item="4294967295"/>
        </tpls>
      </n>
      <n v="7862973191.0837803" in="0" bc="00B4F0FF" fc="00008000">
        <tpls c="5">
          <tpl fld="1" item="37"/>
          <tpl hier="33" item="4"/>
          <tpl fld="2" item="1"/>
          <tpl hier="40" item="17"/>
          <tpl hier="51" item="4294967295"/>
        </tpls>
      </n>
      <n v="254083827.68999997" in="0" bc="00B4F0FF" fc="00008000">
        <tpls c="5">
          <tpl fld="1" item="1"/>
          <tpl hier="33" item="4"/>
          <tpl fld="2" item="1"/>
          <tpl hier="40" item="17"/>
          <tpl hier="51" item="4294967295"/>
        </tpls>
      </n>
      <n v="888430019.38" in="0" bc="00B4F0FF" fc="00008000">
        <tpls c="5">
          <tpl fld="1" item="14"/>
          <tpl hier="33" item="4"/>
          <tpl fld="2" item="1"/>
          <tpl hier="40" item="17"/>
          <tpl hier="51" item="4294967295"/>
        </tpls>
      </n>
      <n v="523342059450.75" in="0" bc="00B4F0FF" fc="00008000">
        <tpls c="5">
          <tpl fld="1" item="3"/>
          <tpl hier="33" item="4"/>
          <tpl fld="2" item="4"/>
          <tpl hier="40" item="17"/>
          <tpl hier="51" item="4294967295"/>
        </tpls>
      </n>
      <n v="64570396.170000091" in="0" bc="00B4F0FF" fc="00008000">
        <tpls c="5">
          <tpl fld="1" item="31"/>
          <tpl hier="33" item="4"/>
          <tpl fld="2" item="12"/>
          <tpl hier="40" item="17"/>
          <tpl hier="51" item="4294967295"/>
        </tpls>
      </n>
      <n v="23302506184.919998" in="0" bc="00B4F0FF" fc="00008000">
        <tpls c="5">
          <tpl fld="1" item="43"/>
          <tpl hier="33" item="4"/>
          <tpl fld="2" item="9"/>
          <tpl hier="40" item="17"/>
          <tpl hier="51" item="4294967295"/>
        </tpls>
      </n>
      <n v="1073054900" in="0" bc="00B4F0FF" fc="00008000">
        <tpls c="5">
          <tpl fld="1" item="13"/>
          <tpl hier="33" item="4"/>
          <tpl fld="2" item="37"/>
          <tpl hier="40" item="17"/>
          <tpl hier="51" item="4294967295"/>
        </tpls>
      </n>
      <n v="793658470.88999939" in="0" bc="00B4F0FF" fc="00008000">
        <tpls c="5">
          <tpl fld="1" item="54"/>
          <tpl hier="33" item="4"/>
          <tpl fld="2" item="7"/>
          <tpl hier="40" item="17"/>
          <tpl hier="51" item="4294967295"/>
        </tpls>
      </n>
      <n v="776922792.30000019" in="0" bc="00B4F0FF" fc="00008000">
        <tpls c="5">
          <tpl fld="1" item="39"/>
          <tpl hier="33" item="4"/>
          <tpl fld="2" item="7"/>
          <tpl hier="40" item="17"/>
          <tpl hier="51" item="4294967295"/>
        </tpls>
      </n>
      <n v="52827800" in="0" bc="00B4F0FF" fc="00008000">
        <tpls c="5">
          <tpl fld="1" item="31"/>
          <tpl hier="33" item="4"/>
          <tpl fld="2" item="19"/>
          <tpl hier="40" item="17"/>
          <tpl hier="51" item="4294967295"/>
        </tpls>
      </n>
      <n v="21050548321.790001" in="0" bc="00B4F0FF" fc="00008000">
        <tpls c="5">
          <tpl fld="1" item="20"/>
          <tpl hier="33" item="4"/>
          <tpl fld="2" item="35"/>
          <tpl hier="40" item="17"/>
          <tpl hier="51" item="4294967295"/>
        </tpls>
      </n>
      <n v="0.47955561876210751" in="0" bc="00B4F0FF" fc="00008000">
        <tpls c="5">
          <tpl fld="1" item="7"/>
          <tpl hier="33" item="4"/>
          <tpl fld="2" item="9"/>
          <tpl hier="40" item="17"/>
          <tpl hier="51" item="4294967295"/>
        </tpls>
      </n>
      <m in="0" fc="00404040">
        <tpls c="5">
          <tpl fld="20" item="10"/>
          <tpl hier="33" item="4"/>
          <tpl fld="2" item="13"/>
          <tpl hier="40" item="17"/>
          <tpl hier="51" item="4294967295"/>
        </tpls>
      </m>
      <n v="104562700" in="0" bc="00B4F0FF" fc="00008000">
        <tpls c="5">
          <tpl fld="1" item="32"/>
          <tpl hier="33" item="4"/>
          <tpl fld="2" item="20"/>
          <tpl hier="40" item="17"/>
          <tpl hier="51" item="4294967295"/>
        </tpls>
      </n>
      <n v="443035518.88" in="0" bc="00B4F0FF" fc="00008000">
        <tpls c="5">
          <tpl fld="1" item="18"/>
          <tpl hier="33" item="4"/>
          <tpl fld="2" item="34"/>
          <tpl hier="40" item="17"/>
          <tpl hier="51" item="4294967295"/>
        </tpls>
      </n>
      <n v="961940206.05000007" in="0" bc="00B4F0FF" fc="00008000">
        <tpls c="5">
          <tpl fld="1" item="14"/>
          <tpl hier="33" item="4"/>
          <tpl fld="2" item="22"/>
          <tpl hier="40" item="17"/>
          <tpl hier="51" item="4294967295"/>
        </tpls>
      </n>
      <n v="237508784.40999997" in="0" bc="00B4F0FF" fc="00008000">
        <tpls c="5">
          <tpl fld="1" item="1"/>
          <tpl hier="33" item="4"/>
          <tpl fld="2" item="31"/>
          <tpl hier="40" item="17"/>
          <tpl hier="51" item="4294967295"/>
        </tpls>
      </n>
      <m in="0" fc="00404040">
        <tpls c="5">
          <tpl fld="9" item="10"/>
          <tpl hier="33" item="4"/>
          <tpl fld="2" item="39"/>
          <tpl hier="40" item="17"/>
          <tpl hier="51" item="4294967295"/>
        </tpls>
      </m>
      <n v="1761575558.5" in="0" bc="00B4F0FF" fc="00008000">
        <tpls c="5">
          <tpl fld="1" item="28"/>
          <tpl hier="33" item="4"/>
          <tpl fld="2" item="39"/>
          <tpl hier="40" item="17"/>
          <tpl hier="51" item="4294967295"/>
        </tpls>
      </n>
      <n v="218319000" in="0" bc="00B4F0FF" fc="00008000">
        <tpls c="5">
          <tpl fld="1" item="6"/>
          <tpl hier="33" item="4"/>
          <tpl fld="2" item="27"/>
          <tpl hier="40" item="17"/>
          <tpl hier="51" item="4294967295"/>
        </tpls>
      </n>
      <m in="0" bc="00B4F0FF" fc="00404040">
        <tpls c="5">
          <tpl fld="1" item="20"/>
          <tpl hier="33" item="4"/>
          <tpl fld="2" item="25"/>
          <tpl hier="40" item="17"/>
          <tpl hier="51" item="4294967295"/>
        </tpls>
      </m>
      <n v="262417003.57999995" in="0" bc="00B4F0FF" fc="00008000">
        <tpls c="5">
          <tpl fld="1" item="11"/>
          <tpl hier="33" item="4"/>
          <tpl fld="2" item="5"/>
          <tpl hier="40" item="17"/>
          <tpl hier="51" item="4294967295"/>
        </tpls>
      </n>
      <n v="1583357200" bc="00B4F0FF" fc="00008000">
        <tpls c="5">
          <tpl fld="1" item="38"/>
          <tpl hier="33" item="4"/>
          <tpl fld="2" item="15"/>
          <tpl hier="40" item="17"/>
          <tpl hier="51" item="4294967295"/>
        </tpls>
      </n>
      <n v="179873288.66999996" in="0" bc="00B4F0FF" fc="00008000">
        <tpls c="5">
          <tpl fld="1" item="1"/>
          <tpl hier="33" item="4"/>
          <tpl fld="2" item="18"/>
          <tpl hier="40" item="17"/>
          <tpl hier="51" item="4294967295"/>
        </tpls>
      </n>
      <n v="852599681.19000006" in="0" bc="00B4F0FF" fc="00008000">
        <tpls c="5">
          <tpl fld="1" item="13"/>
          <tpl hier="33" item="4"/>
          <tpl fld="2" item="33"/>
          <tpl hier="40" item="17"/>
          <tpl hier="51" item="4294967295"/>
        </tpls>
      </n>
      <n v="185828281.120318" in="0" bc="00B4F0FF" fc="00008000">
        <tpls c="5">
          <tpl fld="1" item="6"/>
          <tpl hier="33" item="4"/>
          <tpl fld="2" item="36"/>
          <tpl hier="40" item="17"/>
          <tpl hier="51" item="4294967295"/>
        </tpls>
      </n>
      <n v="552291282745.60999" in="0" bc="00B4F0FF" fc="00008000">
        <tpls c="5">
          <tpl fld="1" item="3"/>
          <tpl hier="33" item="4"/>
          <tpl fld="2" item="7"/>
          <tpl hier="40" item="17"/>
          <tpl hier="51" item="4294967295"/>
        </tpls>
      </n>
      <n v="74704668.809999973" in="0" bc="00B4F0FF" fc="00008000">
        <tpls c="5">
          <tpl fld="1" item="46"/>
          <tpl hier="33" item="4"/>
          <tpl fld="2" item="22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4"/>
          <tpl hier="40" item="17"/>
          <tpl hier="51" item="4294967295"/>
        </tpls>
      </m>
      <n v="21894269789.799999" in="0" bc="00B4F0FF" fc="00008000">
        <tpls c="5">
          <tpl fld="1" item="20"/>
          <tpl hier="33" item="4"/>
          <tpl fld="2" item="13"/>
          <tpl hier="40" item="17"/>
          <tpl hier="51" item="4294967295"/>
        </tpls>
      </n>
      <n v="0.13479006040137076" in="1" bc="00B4F0FF" fc="00008000">
        <tpls c="5">
          <tpl fld="1" item="21"/>
          <tpl hier="33" item="4"/>
          <tpl fld="2" item="19"/>
          <tpl hier="40" item="17"/>
          <tpl hier="51" item="4294967295"/>
        </tpls>
      </n>
      <n v="94120352.163984209" in="0" bc="00B4F0FF" fc="00008000">
        <tpls c="5">
          <tpl fld="1" item="1"/>
          <tpl hier="33" item="4"/>
          <tpl fld="2" item="24"/>
          <tpl hier="40" item="17"/>
          <tpl hier="51" item="4294967295"/>
        </tpls>
      </n>
      <n v="434086206.98221898" in="0" bc="00B4F0FF" fc="00008000">
        <tpls c="5">
          <tpl fld="1" item="39"/>
          <tpl hier="33" item="4"/>
          <tpl fld="2" item="12"/>
          <tpl hier="40" item="17"/>
          <tpl hier="51" item="4294967295"/>
        </tpls>
      </n>
      <n v="3.8459460254453739E-3" in="1" bc="00B4F0FF" fc="00008000">
        <tpls c="5">
          <tpl fld="1" item="24"/>
          <tpl hier="33" item="4"/>
          <tpl fld="2" item="31"/>
          <tpl hier="40" item="17"/>
          <tpl hier="51" item="4294967295"/>
        </tpls>
      </n>
      <n v="17770811275.189999" in="0" bc="00B4F0FF" fc="00008000">
        <tpls c="5">
          <tpl fld="1" item="29"/>
          <tpl hier="33" item="4"/>
          <tpl fld="2" item="39"/>
          <tpl hier="40" item="17"/>
          <tpl hier="51" item="4294967295"/>
        </tpls>
      </n>
      <n v="751709270.07000017" in="0" bc="00B4F0FF" fc="00008000">
        <tpls c="5">
          <tpl fld="1" item="13"/>
          <tpl hier="33" item="4"/>
          <tpl fld="2" item="18"/>
          <tpl hier="40" item="17"/>
          <tpl hier="51" item="4294967295"/>
        </tpls>
      </n>
      <n v="300964139.13587505" in="0" bc="00B4F0FF" fc="00008000">
        <tpls c="5">
          <tpl fld="1" item="2"/>
          <tpl hier="33" item="4"/>
          <tpl fld="2" item="36"/>
          <tpl hier="40" item="17"/>
          <tpl hier="51" item="4294967295"/>
        </tpls>
      </n>
      <n v="123638159405.02261" in="0" bc="00B4F0FF" fc="00008000">
        <tpls c="5">
          <tpl fld="1" item="34"/>
          <tpl hier="33" item="4"/>
          <tpl fld="2" item="33"/>
          <tpl hier="40" item="17"/>
          <tpl hier="51" item="4294967295"/>
        </tpls>
      </n>
      <n v="1058232967.1247483" in="0" bc="00B4F0FF" fc="00008000">
        <tpls c="5">
          <tpl fld="1" item="12"/>
          <tpl hier="33" item="4"/>
          <tpl fld="2" item="12"/>
          <tpl hier="40" item="17"/>
          <tpl hier="51" item="4294967295"/>
        </tpls>
      </n>
      <n v="1752551147.4300001" in="0" bc="00B4F0FF" fc="00008000">
        <tpls c="5">
          <tpl fld="1" item="12"/>
          <tpl hier="33" item="4"/>
          <tpl fld="2" item="34"/>
          <tpl hier="40" item="17"/>
          <tpl hier="51" item="4294967295"/>
        </tpls>
      </n>
      <n v="0.51397069816464869" in="0" bc="00B4F0FF" fc="00008000">
        <tpls c="5">
          <tpl fld="1" item="7"/>
          <tpl hier="33" item="4"/>
          <tpl fld="2" item="31"/>
          <tpl hier="40" item="17"/>
          <tpl hier="51" item="4294967295"/>
        </tpls>
      </n>
      <n v="8670100779.9400005" in="0" bc="00B4F0FF" fc="00008000">
        <tpls c="5">
          <tpl fld="1" item="36"/>
          <tpl hier="33" item="4"/>
          <tpl fld="2" item="21"/>
          <tpl hier="40" item="17"/>
          <tpl hier="51" item="4294967295"/>
        </tpls>
      </n>
      <m in="2" bc="00B4F0FF" fc="00404040">
        <tpls c="5">
          <tpl fld="1" item="9"/>
          <tpl hier="33" item="4"/>
          <tpl fld="2" item="32"/>
          <tpl hier="40" item="17"/>
          <tpl hier="51" item="4294967295"/>
        </tpls>
      </m>
      <n v="184617214.27999997" in="0" bc="00B4F0FF" fc="00008000">
        <tpls c="5">
          <tpl fld="1" item="32"/>
          <tpl hier="33" item="4"/>
          <tpl fld="2" item="31"/>
          <tpl hier="40" item="17"/>
          <tpl hier="51" item="4294967295"/>
        </tpls>
      </n>
      <n v="929787237.46500003" in="0" bc="00B4F0FF" fc="00008000">
        <tpls c="5">
          <tpl fld="1" item="28"/>
          <tpl hier="33" item="4"/>
          <tpl fld="2" item="34"/>
          <tpl hier="40" item="17"/>
          <tpl hier="51" item="4294967295"/>
        </tpls>
      </n>
      <n v="154101834.62000003" in="0" bc="00B4F0FF" fc="00008000">
        <tpls c="5">
          <tpl fld="1" item="1"/>
          <tpl hier="33" item="4"/>
          <tpl fld="2" item="34"/>
          <tpl hier="40" item="17"/>
          <tpl hier="51" item="4294967295"/>
        </tpls>
      </n>
      <m in="0" bc="00B4F0FF" fc="00404040">
        <tpls c="5">
          <tpl fld="1" item="33"/>
          <tpl hier="33" item="4"/>
          <tpl fld="2" item="19"/>
          <tpl hier="40" item="17"/>
          <tpl hier="51" item="4294967295"/>
        </tpls>
      </m>
      <n v="129569500" in="0" bc="00B4F0FF" fc="00008000">
        <tpls c="5">
          <tpl fld="1" item="46"/>
          <tpl hier="33" item="4"/>
          <tpl fld="2" item="41"/>
          <tpl hier="40" item="17"/>
          <tpl hier="51" item="4294967295"/>
        </tpls>
      </n>
      <n v="0.44703577744494599" in="0" bc="00B4F0FF" fc="00008000">
        <tpls c="5">
          <tpl fld="1" item="7"/>
          <tpl hier="33" item="4"/>
          <tpl fld="2" item="20"/>
          <tpl hier="40" item="17"/>
          <tpl hier="51" item="4294967295"/>
        </tpls>
      </n>
      <n v="0.52862561832537081" bc="00B4F0FF" fc="00008000">
        <tpls c="5">
          <tpl fld="1" item="48"/>
          <tpl hier="33" item="4"/>
          <tpl fld="2" item="12"/>
          <tpl hier="40" item="17"/>
          <tpl hier="51" item="4294967295"/>
        </tpls>
      </n>
      <n v="97168105727.175629" in="0" bc="00B4F0FF" fc="00008000">
        <tpls c="5">
          <tpl fld="1" item="34"/>
          <tpl hier="33" item="4"/>
          <tpl fld="2" item="18"/>
          <tpl hier="40" item="17"/>
          <tpl hier="51" item="4294967295"/>
        </tpls>
      </n>
      <n v="0.61073609444356503" bc="00B4F0FF" fc="00008000">
        <tpls c="5">
          <tpl fld="1" item="48"/>
          <tpl hier="33" item="4"/>
          <tpl fld="2" item="4"/>
          <tpl hier="40" item="17"/>
          <tpl hier="51" item="4294967295"/>
        </tpls>
      </n>
      <m in="0" fc="00404040">
        <tpls c="5">
          <tpl fld="9" item="14"/>
          <tpl hier="33" item="4"/>
          <tpl fld="2" item="5"/>
          <tpl hier="40" item="17"/>
          <tpl hier="51" item="4294967295"/>
        </tpls>
      </m>
      <n v="96516048.780000001" in="0" bc="00B4F0FF" fc="00008000">
        <tpls c="5">
          <tpl fld="1" item="31"/>
          <tpl hier="33" item="4"/>
          <tpl fld="2" item="34"/>
          <tpl hier="40" item="17"/>
          <tpl hier="51" item="4294967295"/>
        </tpls>
      </n>
      <n v="368771500" in="0" bc="00B4F0FF" fc="00008000">
        <tpls c="5">
          <tpl fld="1" item="18"/>
          <tpl hier="33" item="4"/>
          <tpl fld="2" item="27"/>
          <tpl hier="40" item="17"/>
          <tpl hier="51" item="4294967295"/>
        </tpls>
      </n>
      <n v="393826465.34211802" in="0" bc="00B4F0FF" fc="00008000">
        <tpls c="5">
          <tpl fld="1" item="2"/>
          <tpl hier="33" item="4"/>
          <tpl fld="2" item="24"/>
          <tpl hier="40" item="17"/>
          <tpl hier="51" item="4294967295"/>
        </tpls>
      </n>
      <n v="0.14497832448374021" in="2" bc="00B4F0FF" fc="00008000">
        <tpls c="5">
          <tpl fld="1" item="9"/>
          <tpl hier="33" item="4"/>
          <tpl fld="2" item="35"/>
          <tpl hier="40" item="17"/>
          <tpl hier="51" item="4294967295"/>
        </tpls>
      </n>
      <n v="424927700" in="0" bc="00B4F0FF" fc="00008000">
        <tpls c="5">
          <tpl fld="1" item="2"/>
          <tpl hier="33" item="4"/>
          <tpl fld="2" item="30"/>
          <tpl hier="40" item="17"/>
          <tpl hier="51" item="4294967295"/>
        </tpls>
      </n>
      <n v="147908800" in="0" bc="00B4F0FF" fc="00008000">
        <tpls c="5">
          <tpl fld="1" item="49"/>
          <tpl hier="33" item="4"/>
          <tpl fld="2" item="37"/>
          <tpl hier="40" item="17"/>
          <tpl hier="51" item="4294967295"/>
        </tpls>
      </n>
      <n v="134041700" in="0" bc="00B4F0FF" fc="00008000">
        <tpls c="5">
          <tpl fld="1" item="1"/>
          <tpl hier="33" item="4"/>
          <tpl fld="2" item="26"/>
          <tpl hier="40" item="17"/>
          <tpl hier="51" item="4294967295"/>
        </tpls>
      </n>
      <n v="266541666600" in="0" bc="00B4F0FF" fc="00008000">
        <tpls c="5">
          <tpl fld="1" item="3"/>
          <tpl hier="33" item="4"/>
          <tpl fld="2" item="20"/>
          <tpl hier="40" item="17"/>
          <tpl hier="51" item="4294967295"/>
        </tpls>
      </n>
      <n v="9179767110.8709049" in="0" bc="00B4F0FF" fc="00008000">
        <tpls c="5">
          <tpl fld="1" item="37"/>
          <tpl hier="33" item="4"/>
          <tpl fld="2" item="7"/>
          <tpl hier="40" item="17"/>
          <tpl hier="51" item="4294967295"/>
        </tpls>
      </n>
      <m in="0" fc="00404040">
        <tpls c="5">
          <tpl fld="9" item="10"/>
          <tpl hier="33" item="4"/>
          <tpl fld="2" item="41"/>
          <tpl hier="40" item="17"/>
          <tpl hier="51" item="4294967295"/>
        </tpls>
      </m>
      <n v="332653004.50999999" in="0" bc="00B4F0FF" fc="00008000">
        <tpls c="5">
          <tpl fld="1" item="6"/>
          <tpl hier="33" item="4"/>
          <tpl fld="2" item="7"/>
          <tpl hier="40" item="17"/>
          <tpl hier="51" item="4294967295"/>
        </tpls>
      </n>
      <m in="0" bc="00B4F0FF" fc="00404040">
        <tpls c="5">
          <tpl fld="1" item="33"/>
          <tpl hier="33" item="4"/>
          <tpl fld="2" item="24"/>
          <tpl hier="40" item="17"/>
          <tpl hier="51" item="4294967295"/>
        </tpls>
      </m>
      <m in="0" fc="00404040">
        <tpls c="5">
          <tpl fld="9" item="9"/>
          <tpl hier="33" item="4"/>
          <tpl fld="2" item="8"/>
          <tpl hier="40" item="17"/>
          <tpl hier="51" item="4294967295"/>
        </tpls>
      </m>
      <n v="127330800" in="0" bc="00B4F0FF" fc="00008000">
        <tpls c="5">
          <tpl fld="1" item="1"/>
          <tpl hier="33" item="4"/>
          <tpl fld="2" item="35"/>
          <tpl hier="40" item="17"/>
          <tpl hier="51" item="4294967295"/>
        </tpls>
      </n>
      <n v="96485420.642643988" in="0" bc="00B4F0FF" fc="00008000">
        <tpls c="5">
          <tpl fld="1" item="1"/>
          <tpl hier="33" item="4"/>
          <tpl fld="2" item="32"/>
          <tpl hier="40" item="17"/>
          <tpl hier="51" item="4294967295"/>
        </tpls>
      </n>
      <n v="720745248.93692887" in="0" bc="00B4F0FF" fc="00008000">
        <tpls c="5">
          <tpl fld="1" item="14"/>
          <tpl hier="33" item="4"/>
          <tpl fld="2" item="25"/>
          <tpl hier="40" item="17"/>
          <tpl hier="51" item="4294967295"/>
        </tpls>
      </n>
      <m in="0" fc="00404040">
        <tpls c="5">
          <tpl fld="9" item="9"/>
          <tpl hier="33" item="4"/>
          <tpl fld="2" item="41"/>
          <tpl hier="40" item="17"/>
          <tpl hier="51" item="4294967295"/>
        </tpls>
      </m>
      <n v="163437500" in="0" bc="00B4F0FF" fc="00008000">
        <tpls c="5">
          <tpl fld="1" item="1"/>
          <tpl hier="33" item="4"/>
          <tpl fld="2" item="41"/>
          <tpl hier="40" item="17"/>
          <tpl hier="51" item="4294967295"/>
        </tpls>
      </n>
      <n v="147440311268.78326" in="0" bc="00B4F0FF" fc="00008000">
        <tpls c="5">
          <tpl fld="1" item="17"/>
          <tpl hier="33" item="4"/>
          <tpl fld="2" item="41"/>
          <tpl hier="40" item="17"/>
          <tpl hier="51" item="4294967295"/>
        </tpls>
      </n>
      <n v="1157601260.0050001" in="0" bc="00B4F0FF" fc="00008000">
        <tpls c="5">
          <tpl fld="1" item="28"/>
          <tpl hier="33" item="4"/>
          <tpl fld="2" item="35"/>
          <tpl hier="40" item="17"/>
          <tpl hier="51" item="4294967295"/>
        </tpls>
      </n>
      <n v="4905545466.6646729" in="0" bc="00B4F0FF" fc="00008000">
        <tpls c="5">
          <tpl fld="1" item="37"/>
          <tpl hier="33" item="4"/>
          <tpl fld="2" item="35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5"/>
          <tpl hier="40" item="17"/>
          <tpl hier="51" item="4294967295"/>
        </tpls>
      </m>
      <m in="0" fc="00404040">
        <tpls c="5">
          <tpl fld="9" item="10"/>
          <tpl hier="33" item="4"/>
          <tpl fld="2" item="13"/>
          <tpl hier="40" item="17"/>
          <tpl hier="51" item="4294967295"/>
        </tpls>
      </m>
      <n v="8.9770984922466712E-2" in="1" bc="00B4F0FF" fc="00008000">
        <tpls c="5">
          <tpl fld="1" item="21"/>
          <tpl hier="33" item="4"/>
          <tpl fld="2" item="23"/>
          <tpl hier="40" item="17"/>
          <tpl hier="51" item="4294967295"/>
        </tpls>
      </n>
      <n v="682910507.09000015" in="0" bc="00B4F0FF" fc="00008000">
        <tpls c="5">
          <tpl fld="1" item="54"/>
          <tpl hier="33" item="4"/>
          <tpl fld="2" item="34"/>
          <tpl hier="40" item="17"/>
          <tpl hier="51" item="4294967295"/>
        </tpls>
      </n>
      <n v="18267760278.02" in="0" bc="00B4F0FF" fc="00008000">
        <tpls c="5">
          <tpl fld="1" item="29"/>
          <tpl hier="33" item="4"/>
          <tpl fld="2" item="0"/>
          <tpl hier="40" item="17"/>
          <tpl hier="51" item="4294967295"/>
        </tpls>
      </n>
      <n v="71900594271.315002" in="0" bc="00B4F0FF" fc="00008000">
        <tpls c="5">
          <tpl fld="1" item="43"/>
          <tpl hier="33" item="4"/>
          <tpl fld="2" item="33"/>
          <tpl hier="40" item="17"/>
          <tpl hier="51" item="4294967295"/>
        </tpls>
      </n>
      <n v="12537478001.877747" in="0" bc="00B4F0FF" fc="00008000">
        <tpls c="5">
          <tpl fld="1" item="51"/>
          <tpl hier="33" item="4"/>
          <tpl fld="2" item="8"/>
          <tpl hier="40" item="17"/>
          <tpl hier="51" item="4294967295"/>
        </tpls>
      </n>
      <n v="430272300" in="0" bc="00B4F0FF" fc="00008000">
        <tpls c="5">
          <tpl fld="1" item="2"/>
          <tpl hier="33" item="4"/>
          <tpl fld="2" item="9"/>
          <tpl hier="40" item="17"/>
          <tpl hier="51" item="4294967295"/>
        </tpls>
      </n>
      <n v="21733538776.700001" in="0" bc="00B4F0FF" fc="00008000">
        <tpls c="5">
          <tpl fld="1" item="20"/>
          <tpl hier="33" item="4"/>
          <tpl fld="2" item="33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2"/>
          <tpl hier="40" item="17"/>
          <tpl hier="51" item="4294967295"/>
        </tpls>
      </m>
      <m in="0" fc="00404040">
        <tpls c="5">
          <tpl fld="9" item="5"/>
          <tpl hier="33" item="4"/>
          <tpl fld="2" item="9"/>
          <tpl hier="40" item="17"/>
          <tpl hier="51" item="4294967295"/>
        </tpls>
      </m>
      <n v="62935695.615875036" in="0" bc="00B4F0FF" fc="00008000">
        <tpls c="5">
          <tpl fld="1" item="30"/>
          <tpl hier="33" item="4"/>
          <tpl fld="2" item="36"/>
          <tpl hier="40" item="17"/>
          <tpl hier="51" item="4294967295"/>
        </tpls>
      </n>
      <m in="0" fc="00404040">
        <tpls c="5">
          <tpl fld="20" item="10"/>
          <tpl hier="33" item="4"/>
          <tpl fld="2" item="32"/>
          <tpl hier="40" item="17"/>
          <tpl hier="51" item="4294967295"/>
        </tpls>
      </m>
      <n v="0.14945421187514085" in="2" bc="00B4F0FF" fc="00008000">
        <tpls c="5">
          <tpl fld="1" item="15"/>
          <tpl hier="33" item="4"/>
          <tpl fld="2" item="31"/>
          <tpl hier="40" item="17"/>
          <tpl hier="51" item="4294967295"/>
        </tpls>
      </n>
      <n v="10795376788.201572" in="0" bc="00B4F0FF" fc="00008000">
        <tpls c="5">
          <tpl fld="1" item="40"/>
          <tpl hier="33" item="4"/>
          <tpl fld="2" item="29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28"/>
          <tpl hier="40" item="17"/>
          <tpl hier="51" item="4294967295"/>
        </tpls>
      </n>
      <n v="6127400000" in="0" bc="00B4F0FF" fc="00008000">
        <tpls c="5">
          <tpl fld="1" item="36"/>
          <tpl hier="33" item="4"/>
          <tpl fld="2" item="8"/>
          <tpl hier="40" item="17"/>
          <tpl hier="51" item="4294967295"/>
        </tpls>
      </n>
      <n v="144401545673.88916" in="0" bc="00B4F0FF" fc="00008000">
        <tpls c="5">
          <tpl fld="1" item="17"/>
          <tpl hier="33" item="4"/>
          <tpl fld="2" item="34"/>
          <tpl hier="40" item="17"/>
          <tpl hier="51" item="4294967295"/>
        </tpls>
      </n>
      <n v="103858600" in="0" bc="00B4F0FF" fc="00008000">
        <tpls c="5">
          <tpl fld="1" item="1"/>
          <tpl hier="33" item="4"/>
          <tpl fld="2" item="11"/>
          <tpl hier="40" item="17"/>
          <tpl hier="51" item="4294967295"/>
        </tpls>
      </n>
      <n v="129843984770.78026" in="0" bc="00B4F0FF" fc="00008000">
        <tpls c="5">
          <tpl fld="1" item="34"/>
          <tpl hier="33" item="4"/>
          <tpl fld="2" item="29"/>
          <tpl hier="40" item="17"/>
          <tpl hier="51" item="4294967295"/>
        </tpls>
      </n>
      <n v="20620618548.279999" in="0" bc="00B4F0FF" fc="00008000">
        <tpls c="5">
          <tpl fld="1" item="29"/>
          <tpl hier="33" item="4"/>
          <tpl fld="2" item="6"/>
          <tpl hier="40" item="17"/>
          <tpl hier="51" item="4294967295"/>
        </tpls>
      </n>
      <n v="418682400" in="0" bc="00B4F0FF" fc="00008000">
        <tpls c="5">
          <tpl fld="1" item="18"/>
          <tpl hier="33" item="4"/>
          <tpl fld="2" item="37"/>
          <tpl hier="40" item="17"/>
          <tpl hier="51" item="4294967295"/>
        </tpls>
      </n>
      <n v="0.55217902429333987" in="0" bc="00B4F0FF" fc="00008000">
        <tpls c="5">
          <tpl fld="1" item="7"/>
          <tpl hier="33" item="4"/>
          <tpl fld="2" item="3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1"/>
          <tpl hier="40" item="17"/>
          <tpl hier="51" item="4294967295"/>
        </tpls>
      </m>
      <m in="0" fc="00404040">
        <tpls c="5">
          <tpl fld="9" item="10"/>
          <tpl hier="33" item="4"/>
          <tpl fld="2" item="40"/>
          <tpl hier="40" item="17"/>
          <tpl hier="51" item="4294967295"/>
        </tpls>
      </m>
      <n v="1044191979.73" in="0" bc="00B4F0FF" fc="00008000">
        <tpls c="5">
          <tpl fld="1" item="28"/>
          <tpl hier="33" item="4"/>
          <tpl fld="2" item="14"/>
          <tpl hier="40" item="17"/>
          <tpl hier="51" item="4294967295"/>
        </tpls>
      </n>
      <n v="127702437038.27238" in="0" bc="00B4F0FF" fc="00008000">
        <tpls c="5">
          <tpl fld="1" item="17"/>
          <tpl hier="33" item="4"/>
          <tpl fld="2" item="8"/>
          <tpl hier="40" item="17"/>
          <tpl hier="51" item="4294967295"/>
        </tpls>
      </n>
      <n v="0.48226718647017591" bc="00B4F0FF" fc="00008000">
        <tpls c="5">
          <tpl fld="1" item="48"/>
          <tpl hier="33" item="4"/>
          <tpl fld="2" item="20"/>
          <tpl hier="40" item="17"/>
          <tpl hier="51" item="4294967295"/>
        </tpls>
      </n>
      <n v="613146356.55591607" in="0" bc="00B4F0FF" fc="00008000">
        <tpls c="5">
          <tpl fld="1" item="54"/>
          <tpl hier="33" item="4"/>
          <tpl fld="2" item="24"/>
          <tpl hier="40" item="17"/>
          <tpl hier="51" item="4294967295"/>
        </tpls>
      </n>
      <n v="57593700" in="0" bc="00B4F0FF" fc="00008000">
        <tpls c="5">
          <tpl fld="1" item="46"/>
          <tpl hier="33" item="4"/>
          <tpl fld="2" item="35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3"/>
          <tpl hier="40" item="17"/>
          <tpl hier="51" item="4294967295"/>
        </tpls>
      </m>
      <n v="315804667.70999992" in="0" bc="00B4F0FF" fc="00008000">
        <tpls c="5">
          <tpl fld="1" item="25"/>
          <tpl hier="33" item="4"/>
          <tpl fld="2" item="23"/>
          <tpl hier="40" item="17"/>
          <tpl hier="51" item="4294967295"/>
        </tpls>
      </n>
      <m in="0" fc="00404040">
        <tpls c="5">
          <tpl fld="20" item="11"/>
          <tpl hier="33" item="4"/>
          <tpl fld="2" item="15"/>
          <tpl hier="40" item="17"/>
          <tpl hier="51" item="4294967295"/>
        </tpls>
      </m>
      <n v="702251171.37" in="0" bc="00B4F0FF" fc="00008000">
        <tpls c="5">
          <tpl fld="1" item="25"/>
          <tpl hier="33" item="4"/>
          <tpl fld="2" item="34"/>
          <tpl hier="40" item="17"/>
          <tpl hier="51" item="4294967295"/>
        </tpls>
      </n>
      <n v="114765511500" in="0" bc="00B4F0FF" fc="00008000">
        <tpls c="5">
          <tpl fld="1" item="5"/>
          <tpl hier="33" item="4"/>
          <tpl fld="2" item="28"/>
          <tpl hier="40" item="17"/>
          <tpl hier="51" item="4294967295"/>
        </tpls>
      </n>
      <n v="615409392.61000037" in="0" bc="00B4F0FF" fc="00008000">
        <tpls c="5">
          <tpl fld="1" item="54"/>
          <tpl hier="33" item="4"/>
          <tpl fld="2" item="5"/>
          <tpl hier="40" item="17"/>
          <tpl hier="51" item="4294967295"/>
        </tpls>
      </n>
      <n v="69966244.469999999" in="0" bc="00B4F0FF" fc="00008000">
        <tpls c="5">
          <tpl fld="1" item="31"/>
          <tpl hier="33" item="4"/>
          <tpl fld="2" item="36"/>
          <tpl hier="40" item="17"/>
          <tpl hier="51" item="4294967295"/>
        </tpls>
      </n>
      <n v="503250171.85999995" in="0" bc="00B4F0FF" fc="00008000">
        <tpls c="5">
          <tpl fld="1" item="2"/>
          <tpl hier="33" item="4"/>
          <tpl fld="2" item="34"/>
          <tpl hier="40" item="17"/>
          <tpl hier="51" item="4294967295"/>
        </tpls>
      </n>
      <n v="0.52893105767552806" in="0" bc="00B4F0FF" fc="00008000">
        <tpls c="5">
          <tpl fld="1" item="7"/>
          <tpl hier="33" item="4"/>
          <tpl fld="2" item="0"/>
          <tpl hier="40" item="17"/>
          <tpl hier="51" item="4294967295"/>
        </tpls>
      </n>
      <n v="180545487625.948" in="0" bc="00B4F0FF" fc="00008000">
        <tpls c="5">
          <tpl fld="1" item="4"/>
          <tpl hier="33" item="4"/>
          <tpl fld="2" item="0"/>
          <tpl hier="40" item="17"/>
          <tpl hier="51" item="4294967295"/>
        </tpls>
      </n>
      <n v="-20946800" in="0" bc="00B4F0FF" fc="00000080">
        <tpls c="5">
          <tpl fld="1" item="19"/>
          <tpl hier="33" item="4"/>
          <tpl fld="2" item="30"/>
          <tpl hier="40" item="17"/>
          <tpl hier="51" item="4294967295"/>
        </tpls>
      </n>
      <n v="21350751719.239998" in="0" bc="00B4F0FF" fc="00008000">
        <tpls c="5">
          <tpl fld="1" item="20"/>
          <tpl hier="33" item="4"/>
          <tpl fld="2" item="28"/>
          <tpl hier="40" item="17"/>
          <tpl hier="51" item="4294967295"/>
        </tpls>
      </n>
      <n v="113955900" in="0" bc="00B4F0FF" fc="00008000">
        <tpls c="5">
          <tpl fld="1" item="30"/>
          <tpl hier="33" item="4"/>
          <tpl fld="2" item="40"/>
          <tpl hier="40" item="17"/>
          <tpl hier="51" item="4294967295"/>
        </tpls>
      </n>
      <n v="437013700" in="0" bc="00B4F0FF" fc="00008000">
        <tpls c="5">
          <tpl fld="1" item="2"/>
          <tpl hier="33" item="4"/>
          <tpl fld="2" item="29"/>
          <tpl hier="40" item="17"/>
          <tpl hier="51" item="4294967295"/>
        </tpls>
      </n>
      <n v="792307752.28000021" in="0" bc="00B4F0FF" fc="00008000">
        <tpls c="5">
          <tpl fld="1" item="39"/>
          <tpl hier="33" item="4"/>
          <tpl fld="2" item="4"/>
          <tpl hier="40" item="17"/>
          <tpl hier="51" item="4294967295"/>
        </tpls>
      </n>
      <n v="111966212709.83209" in="0" bc="00B4F0FF" fc="00008000">
        <tpls c="5">
          <tpl fld="1" item="16"/>
          <tpl hier="33" item="4"/>
          <tpl fld="2" item="32"/>
          <tpl hier="40" item="17"/>
          <tpl hier="51" item="4294967295"/>
        </tpls>
      </n>
      <n v="123684247.42000002" in="0" bc="00B4F0FF" fc="00008000">
        <tpls c="5">
          <tpl fld="1" item="30"/>
          <tpl hier="33" item="4"/>
          <tpl fld="2" item="33"/>
          <tpl hier="40" item="17"/>
          <tpl hier="51" item="4294967295"/>
        </tpls>
      </n>
      <n v="12650602335.812815" in="0" bc="00B4F0FF" fc="00008000">
        <tpls c="5">
          <tpl fld="1" item="51"/>
          <tpl hier="33" item="4"/>
          <tpl fld="2" item="14"/>
          <tpl hier="40" item="17"/>
          <tpl hier="51" item="4294967295"/>
        </tpls>
      </n>
      <n v="176356753.69000006" in="0" bc="00B4F0FF" fc="00008000">
        <tpls c="5">
          <tpl fld="1" item="32"/>
          <tpl hier="33" item="4"/>
          <tpl fld="2" item="4"/>
          <tpl hier="40" item="17"/>
          <tpl hier="51" item="4294967295"/>
        </tpls>
      </n>
      <n v="146879536804.63522" in="0" bc="00B4F0FF" fc="00008000">
        <tpls c="5">
          <tpl fld="1" item="17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0"/>
          <tpl hier="33" item="4"/>
          <tpl fld="2" item="12"/>
          <tpl hier="40" item="17"/>
          <tpl hier="51" item="4294967295"/>
        </tpls>
      </m>
      <n v="0.55146966848144607" bc="00B4F0FF" fc="00008000">
        <tpls c="5">
          <tpl fld="1" item="48"/>
          <tpl hier="33" item="4"/>
          <tpl fld="2" item="34"/>
          <tpl hier="40" item="17"/>
          <tpl hier="51" item="4294967295"/>
        </tpls>
      </n>
      <n v="222075875278.59" in="0" bc="00B4F0FF" fc="00008000">
        <tpls c="5">
          <tpl fld="1" item="16"/>
          <tpl hier="33" item="4"/>
          <tpl fld="2" item="23"/>
          <tpl hier="40" item="17"/>
          <tpl hier="51" item="4294967295"/>
        </tpls>
      </n>
      <n v="118187400" in="0" bc="00B4F0FF" fc="00008000">
        <tpls c="5">
          <tpl fld="1" item="32"/>
          <tpl hier="33" item="4"/>
          <tpl fld="2" item="35"/>
          <tpl hier="40" item="17"/>
          <tpl hier="51" item="4294967295"/>
        </tpls>
      </n>
      <n v="1298387008.5800004" bc="00B4F0FF" fc="00008000">
        <tpls c="5">
          <tpl fld="1" item="38"/>
          <tpl hier="33" item="4"/>
          <tpl fld="2" item="5"/>
          <tpl hier="40" item="17"/>
          <tpl hier="51" item="4294967295"/>
        </tpls>
      </n>
      <n v="822392700" in="0" bc="00B4F0FF" fc="00008000">
        <tpls c="5">
          <tpl fld="1" item="14"/>
          <tpl hier="33" item="4"/>
          <tpl fld="2" item="10"/>
          <tpl hier="40" item="17"/>
          <tpl hier="51" item="4294967295"/>
        </tpls>
      </n>
      <n v="393462500" in="0" bc="00B4F0FF" fc="00008000">
        <tpls c="5">
          <tpl fld="1" item="36"/>
          <tpl hier="33" item="4"/>
          <tpl fld="2" item="33"/>
          <tpl hier="40" item="17"/>
          <tpl hier="51" item="4294967295"/>
        </tpls>
      </n>
      <m in="0" bc="00B4F0FF" fc="00404040">
        <tpls c="5">
          <tpl fld="1" item="40"/>
          <tpl hier="33" item="4"/>
          <tpl fld="2" item="36"/>
          <tpl hier="40" item="17"/>
          <tpl hier="51" item="4294967295"/>
        </tpls>
      </m>
      <n v="734622838.78999996" in="0" bc="00B4F0FF" fc="00008000">
        <tpls c="5">
          <tpl fld="1" item="39"/>
          <tpl hier="33" item="4"/>
          <tpl fld="2" item="14"/>
          <tpl hier="40" item="17"/>
          <tpl hier="51" item="4294967295"/>
        </tpls>
      </n>
      <n v="633170843.44408393" in="0" bc="00B4F0FF" fc="00008000">
        <tpls c="5">
          <tpl fld="1" item="54"/>
          <tpl hier="33" item="4"/>
          <tpl fld="2" item="25"/>
          <tpl hier="40" item="17"/>
          <tpl hier="51" item="4294967295"/>
        </tpls>
      </n>
      <m in="0" fc="00404040">
        <tpls c="5">
          <tpl fld="9" item="9"/>
          <tpl hier="33" item="4"/>
          <tpl fld="2" item="28"/>
          <tpl hier="40" item="17"/>
          <tpl hier="51" item="4294967295"/>
        </tpls>
      </m>
      <n v="0.56171594042058759" bc="00B4F0FF" fc="00008000">
        <tpls c="5">
          <tpl fld="1" item="48"/>
          <tpl hier="33" item="4"/>
          <tpl fld="2" item="23"/>
          <tpl hier="40" item="17"/>
          <tpl hier="51" item="4294967295"/>
        </tpls>
      </n>
      <n v="7958210534.360199" in="0" bc="00B4F0FF" fc="00008000">
        <tpls c="5">
          <tpl fld="1" item="37"/>
          <tpl hier="33" item="4"/>
          <tpl fld="2" item="13"/>
          <tpl hier="40" item="17"/>
          <tpl hier="51" item="4294967295"/>
        </tpls>
      </n>
      <n v="144011837.55000001" in="0" bc="00B4F0FF" fc="00008000">
        <tpls c="5">
          <tpl fld="1" item="49"/>
          <tpl hier="33" item="4"/>
          <tpl fld="2" item="34"/>
          <tpl hier="40" item="17"/>
          <tpl hier="51" item="4294967295"/>
        </tpls>
      </n>
      <n v="1825650088.5" bc="00B4F0FF" fc="00008000">
        <tpls c="5">
          <tpl fld="1" item="38"/>
          <tpl hier="33" item="4"/>
          <tpl fld="2" item="6"/>
          <tpl hier="40" item="17"/>
          <tpl hier="51" item="4294967295"/>
        </tpls>
      </n>
      <n v="717481500" in="0" bc="00B4F0FF" fc="00008000">
        <tpls c="5">
          <tpl fld="1" item="54"/>
          <tpl hier="33" item="4"/>
          <tpl fld="2" item="40"/>
          <tpl hier="40" item="17"/>
          <tpl hier="51" item="4294967295"/>
        </tpls>
      </n>
      <n v="-64666800" in="0" bc="00B4F0FF" fc="00000080">
        <tpls c="5">
          <tpl fld="1" item="25"/>
          <tpl hier="33" item="4"/>
          <tpl fld="2" item="39"/>
          <tpl hier="40" item="17"/>
          <tpl hier="51" item="4294967295"/>
        </tpls>
      </n>
      <m in="0" fc="00404040">
        <tpls c="5">
          <tpl fld="9" item="14"/>
          <tpl hier="33" item="4"/>
          <tpl fld="2" item="37"/>
          <tpl hier="40" item="17"/>
          <tpl hier="51" item="4294967295"/>
        </tpls>
      </m>
      <n v="97389447.836015791" in="0" bc="00B4F0FF" fc="00008000">
        <tpls c="5">
          <tpl fld="1" item="1"/>
          <tpl hier="33" item="4"/>
          <tpl fld="2" item="25"/>
          <tpl hier="40" item="17"/>
          <tpl hier="51" item="4294967295"/>
        </tpls>
      </n>
      <n v="107062480964.23" in="0" bc="00B4F0FF" fc="00008000">
        <tpls c="5">
          <tpl fld="1" item="34"/>
          <tpl hier="33" item="4"/>
          <tpl fld="2" item="31"/>
          <tpl hier="40" item="17"/>
          <tpl hier="51" item="4294967295"/>
        </tpls>
      </n>
      <n v="182162600" in="0" bc="00B4F0FF" fc="00008000">
        <tpls c="5">
          <tpl fld="1" item="25"/>
          <tpl hier="33" item="4"/>
          <tpl fld="2" item="26"/>
          <tpl hier="40" item="17"/>
          <tpl hier="51" item="4294967295"/>
        </tpls>
      </n>
      <m in="0" fc="00404040">
        <tpls c="5">
          <tpl fld="20" item="10"/>
          <tpl hier="33" item="4"/>
          <tpl fld="2" item="34"/>
          <tpl hier="40" item="17"/>
          <tpl hier="51" item="4294967295"/>
        </tpls>
      </m>
      <n v="7.6290334190844758E-2" in="1" bc="00B4F0FF" fc="00008000">
        <tpls c="5">
          <tpl fld="1" item="21"/>
          <tpl hier="33" item="4"/>
          <tpl fld="2" item="5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4"/>
          <tpl hier="40" item="17"/>
          <tpl hier="51" item="4294967295"/>
        </tpls>
      </m>
      <m in="0" fc="00404040">
        <tpls c="5">
          <tpl fld="20" item="10"/>
          <tpl hier="33" item="4"/>
          <tpl fld="2" item="10"/>
          <tpl hier="40" item="17"/>
          <tpl hier="51" item="4294967295"/>
        </tpls>
      </m>
      <n v="173308197.64000002" in="0" bc="00B4F0FF" fc="00008000">
        <tpls c="5">
          <tpl fld="1" item="11"/>
          <tpl hier="33" item="4"/>
          <tpl fld="2" item="4"/>
          <tpl hier="40" item="17"/>
          <tpl hier="51" item="4294967295"/>
        </tpls>
      </n>
      <n v="1545525100" in="0" bc="00B4F0FF" fc="00008000">
        <tpls c="5">
          <tpl fld="1" item="12"/>
          <tpl hier="33" item="4"/>
          <tpl fld="2" item="11"/>
          <tpl hier="40" item="17"/>
          <tpl hier="51" item="4294967295"/>
        </tpls>
      </n>
      <n v="305006587800" in="0" bc="00B4F0FF" fc="00008000">
        <tpls c="5">
          <tpl fld="1" item="3"/>
          <tpl hier="33" item="4"/>
          <tpl fld="2" item="37"/>
          <tpl hier="40" item="17"/>
          <tpl hier="51" item="4294967295"/>
        </tpls>
      </n>
      <n v="423195300" in="0" bc="00B4F0FF" fc="00008000">
        <tpls c="5">
          <tpl fld="1" item="18"/>
          <tpl hier="33" item="4"/>
          <tpl fld="2" item="29"/>
          <tpl hier="40" item="17"/>
          <tpl hier="51" item="4294967295"/>
        </tpls>
      </n>
      <n v="4260866664.5074997" in="0" fc="00008000">
        <tpls c="5">
          <tpl fld="9" item="5"/>
          <tpl hier="33" item="4"/>
          <tpl fld="2" item="22"/>
          <tpl hier="40" item="17"/>
          <tpl hier="51" item="4294967295"/>
        </tpls>
      </n>
      <n v="1024006829.8599999" in="0" bc="00B4F0FF" fc="00008000">
        <tpls c="5">
          <tpl fld="1" item="28"/>
          <tpl hier="33" item="4"/>
          <tpl fld="2" item="5"/>
          <tpl hier="40" item="17"/>
          <tpl hier="51" item="4294967295"/>
        </tpls>
      </n>
      <n v="775931500" in="0" bc="00B4F0FF" fc="00008000">
        <tpls c="5">
          <tpl fld="1" item="13"/>
          <tpl hier="33" item="4"/>
          <tpl fld="2" item="35"/>
          <tpl hier="40" item="17"/>
          <tpl hier="51" item="4294967295"/>
        </tpls>
      </n>
      <m in="0" fc="00404040">
        <tpls c="5">
          <tpl fld="9" item="14"/>
          <tpl hier="33" item="4"/>
          <tpl fld="2" item="17"/>
          <tpl hier="40" item="17"/>
          <tpl hier="51" item="4294967295"/>
        </tpls>
      </m>
      <n v="1443584466.7400002" bc="00B4F0FF" fc="00008000">
        <tpls c="5">
          <tpl fld="1" item="38"/>
          <tpl hier="33" item="4"/>
          <tpl fld="2" item="31"/>
          <tpl hier="40" item="17"/>
          <tpl hier="51" item="4294967295"/>
        </tpls>
      </n>
      <n v="10438145464" in="0" bc="00B4F0FF" fc="00008000">
        <tpls c="5">
          <tpl fld="1" item="40"/>
          <tpl hier="33" item="4"/>
          <tpl fld="2" item="31"/>
          <tpl hier="40" item="17"/>
          <tpl hier="51" item="4294967295"/>
        </tpls>
      </n>
      <n v="91481900" in="0" bc="00B4F0FF" fc="00008000">
        <tpls c="5">
          <tpl fld="1" item="32"/>
          <tpl hier="33" item="4"/>
          <tpl fld="2" item="37"/>
          <tpl hier="40" item="17"/>
          <tpl hier="51" item="4294967295"/>
        </tpls>
      </n>
      <n v="127873339759.66887" in="0" bc="00B4F0FF" fc="00008000">
        <tpls c="5">
          <tpl fld="1" item="17"/>
          <tpl hier="33" item="4"/>
          <tpl fld="2" item="23"/>
          <tpl hier="40" item="17"/>
          <tpl hier="51" item="4294967295"/>
        </tpls>
      </n>
      <n v="719001107.38999987" in="0" bc="00B4F0FF" fc="00008000">
        <tpls c="5">
          <tpl fld="1" item="13"/>
          <tpl hier="33" item="4"/>
          <tpl fld="2" item="23"/>
          <tpl hier="40" item="17"/>
          <tpl hier="51" item="4294967295"/>
        </tpls>
      </n>
      <n v="56241903.18" in="0" fc="00008000">
        <tpls c="5">
          <tpl fld="20" item="10"/>
          <tpl hier="33" item="4"/>
          <tpl fld="2" item="22"/>
          <tpl hier="40" item="17"/>
          <tpl hier="51" item="4294967295"/>
        </tpls>
      </n>
      <n v="181692714176.52997" in="0" bc="00B4F0FF" fc="00008000">
        <tpls c="5">
          <tpl fld="1" item="4"/>
          <tpl hier="33" item="4"/>
          <tpl fld="2" item="6"/>
          <tpl hier="40" item="17"/>
          <tpl hier="51" item="4294967295"/>
        </tpls>
      </n>
      <n v="349148337.23999989" in="0" bc="00B4F0FF" fc="00008000">
        <tpls c="5">
          <tpl fld="1" item="10"/>
          <tpl hier="33" item="4"/>
          <tpl fld="2" item="34"/>
          <tpl hier="40" item="17"/>
          <tpl hier="51" item="4294967295"/>
        </tpls>
      </n>
      <n v="301004552.53000009" in="0" bc="00B4F0FF" fc="00008000">
        <tpls c="5">
          <tpl fld="1" item="10"/>
          <tpl hier="33" item="4"/>
          <tpl fld="2" item="1"/>
          <tpl hier="40" item="17"/>
          <tpl hier="51" item="4294967295"/>
        </tpls>
      </n>
      <n v="350774754.13999999" in="0" bc="00B4F0FF" fc="00008000">
        <tpls c="5">
          <tpl fld="1" item="10"/>
          <tpl hier="33" item="4"/>
          <tpl fld="2" item="33"/>
          <tpl hier="40" item="17"/>
          <tpl hier="51" item="4294967295"/>
        </tpls>
      </n>
      <n v="74994600" in="0" bc="00B4F0FF" fc="00008000">
        <tpls c="5">
          <tpl fld="1" item="30"/>
          <tpl hier="33" item="4"/>
          <tpl fld="2" item="19"/>
          <tpl hier="40" item="17"/>
          <tpl hier="51" item="4294967295"/>
        </tpls>
      </n>
      <n v="1533245700" in="0" bc="00B4F0FF" fc="00008000">
        <tpls c="5">
          <tpl fld="1" item="12"/>
          <tpl hier="33" item="4"/>
          <tpl fld="2" item="19"/>
          <tpl hier="40" item="17"/>
          <tpl hier="51" item="4294967295"/>
        </tpls>
      </n>
      <n v="261271900" in="0" bc="00B4F0FF" fc="00008000">
        <tpls c="5">
          <tpl fld="1" item="10"/>
          <tpl hier="33" item="4"/>
          <tpl fld="2" item="19"/>
          <tpl hier="40" item="17"/>
          <tpl hier="51" item="4294967295"/>
        </tpls>
      </n>
      <m in="0" fc="00404040">
        <tpls c="5">
          <tpl fld="20" item="10"/>
          <tpl hier="33" item="4"/>
          <tpl fld="2" item="21"/>
          <tpl hier="40" item="17"/>
          <tpl hier="51" item="4294967295"/>
        </tpls>
      </m>
      <n v="175299860" in="0" bc="00B4F0FF" fc="00008000">
        <tpls c="5">
          <tpl fld="1" item="1"/>
          <tpl hier="33" item="4"/>
          <tpl fld="2" item="21"/>
          <tpl hier="40" item="17"/>
          <tpl hier="51" item="4294967295"/>
        </tpls>
      </n>
      <n v="4.7954419164355069E-2" in="1" bc="00B4F0FF" fc="00008000">
        <tpls c="5">
          <tpl fld="1" item="21"/>
          <tpl hier="33" item="4"/>
          <tpl fld="2" item="26"/>
          <tpl hier="40" item="17"/>
          <tpl hier="51" item="4294967295"/>
        </tpls>
      </n>
      <n v="104476239.99999982" in="0" bc="00B4F0FF" fc="00008000">
        <tpls c="5">
          <tpl fld="1" item="30"/>
          <tpl hier="33" item="4"/>
          <tpl fld="2" item="23"/>
          <tpl hier="40" item="17"/>
          <tpl hier="51" item="4294967295"/>
        </tpls>
      </n>
      <n v="108307340" in="0" bc="00B4F0FF" fc="00008000">
        <tpls c="5">
          <tpl fld="1" item="30"/>
          <tpl hier="33" item="4"/>
          <tpl fld="2" item="8"/>
          <tpl hier="40" item="17"/>
          <tpl hier="51" item="4294967295"/>
        </tpls>
      </n>
      <m in="0" bc="00B4F0FF" fc="00404040">
        <tpls c="5">
          <tpl fld="1" item="1"/>
          <tpl hier="33" item="4"/>
          <tpl fld="2" item="3"/>
          <tpl hier="40" item="17"/>
          <tpl hier="51" item="4294967295"/>
        </tpls>
      </m>
      <n v="604069103.0722208" in="0" bc="00B4F0FF" fc="00008000">
        <tpls c="5">
          <tpl fld="1" item="54"/>
          <tpl hier="33" item="4"/>
          <tpl fld="2" item="12"/>
          <tpl hier="40" item="17"/>
          <tpl hier="51" item="4294967295"/>
        </tpls>
      </n>
      <n v="415006800" in="0" bc="00B4F0FF" fc="00008000">
        <tpls c="5">
          <tpl fld="1" item="18"/>
          <tpl hier="33" item="4"/>
          <tpl fld="2" item="9"/>
          <tpl hier="40" item="17"/>
          <tpl hier="51" item="4294967295"/>
        </tpls>
      </n>
      <n v="354913536.78628701" in="0" bc="00B4F0FF" fc="00008000">
        <tpls c="5">
          <tpl fld="1" item="18"/>
          <tpl hier="33" item="4"/>
          <tpl fld="2" item="24"/>
          <tpl hier="40" item="17"/>
          <tpl hier="51" item="4294967295"/>
        </tpls>
      </n>
      <n v="123738898802.10364" in="0" bc="00B4F0FF" fc="00008000">
        <tpls c="5">
          <tpl fld="1" item="34"/>
          <tpl hier="33" item="4"/>
          <tpl fld="2" item="13"/>
          <tpl hier="40" item="17"/>
          <tpl hier="51" item="4294967295"/>
        </tpls>
      </n>
      <n v="116925800" in="0" bc="00B4F0FF" fc="00008000">
        <tpls c="5">
          <tpl fld="1" item="31"/>
          <tpl hier="33" item="4"/>
          <tpl fld="2" item="23"/>
          <tpl hier="40" item="17"/>
          <tpl hier="51" item="4294967295"/>
        </tpls>
      </n>
      <n v="152481766.68200403" in="0" bc="00B4F0FF" fc="00008000">
        <tpls c="5">
          <tpl fld="1" item="6"/>
          <tpl hier="33" item="4"/>
          <tpl fld="2" item="12"/>
          <tpl hier="40" item="17"/>
          <tpl hier="51" item="4294967295"/>
        </tpls>
      </n>
      <n v="646991160.77999926" in="0" bc="00B4F0FF" fc="00008000">
        <tpls c="5">
          <tpl fld="1" item="54"/>
          <tpl hier="33" item="4"/>
          <tpl fld="2" item="13"/>
          <tpl hier="40" item="17"/>
          <tpl hier="51" item="4294967295"/>
        </tpls>
      </n>
      <n v="17087300" in="0" bc="00B4F0FF" fc="00008000">
        <tpls c="5">
          <tpl fld="1" item="19"/>
          <tpl hier="33" item="4"/>
          <tpl fld="2" item="14"/>
          <tpl hier="40" item="17"/>
          <tpl hier="51" item="4294967295"/>
        </tpls>
      </n>
      <m in="0" fc="00404040">
        <tpls c="5">
          <tpl fld="20" item="11"/>
          <tpl hier="33" item="4"/>
          <tpl fld="2" item="32"/>
          <tpl hier="40" item="17"/>
          <tpl hier="51" item="4294967295"/>
        </tpls>
      </m>
      <m in="0" bc="00B4F0FF" fc="00404040">
        <tpls c="5">
          <tpl fld="1" item="41"/>
          <tpl hier="33" item="4"/>
          <tpl fld="2" item="8"/>
          <tpl hier="40" item="17"/>
          <tpl hier="51" item="4294967295"/>
        </tpls>
      </m>
      <n v="233134852.13000003" in="0" bc="00B4F0FF" fc="00008000">
        <tpls c="5">
          <tpl fld="1" item="11"/>
          <tpl hier="33" item="4"/>
          <tpl fld="2" item="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3"/>
          <tpl hier="40" item="17"/>
          <tpl hier="51" item="4294967295"/>
        </tpls>
      </m>
      <n v="0.522830294178941" bc="00B4F0FF" fc="00008000">
        <tpls c="5">
          <tpl fld="1" item="48"/>
          <tpl hier="33" item="4"/>
          <tpl fld="2" item="9"/>
          <tpl hier="40" item="17"/>
          <tpl hier="51" item="4294967295"/>
        </tpls>
      </n>
      <n v="811996000" in="0" bc="00B4F0FF" fc="00008000">
        <tpls c="5">
          <tpl fld="1" item="14"/>
          <tpl hier="33" item="4"/>
          <tpl fld="2" item="30"/>
          <tpl hier="40" item="17"/>
          <tpl hier="51" item="4294967295"/>
        </tpls>
      </n>
      <n v="175164000.05667001" in="0" bc="00B4F0FF" fc="00008000">
        <tpls c="5">
          <tpl fld="1" item="25"/>
          <tpl hier="33" item="4"/>
          <tpl fld="2" item="24"/>
          <tpl hier="40" item="17"/>
          <tpl hier="51" item="4294967295"/>
        </tpls>
      </n>
      <n v="223759522002.53" in="0" bc="00B4F0FF" fc="00008000">
        <tpls c="5">
          <tpl fld="1" item="3"/>
          <tpl hier="33" item="4"/>
          <tpl fld="2" item="24"/>
          <tpl hier="40" item="17"/>
          <tpl hier="51" item="4294967295"/>
        </tpls>
      </n>
      <n v="358251848900" in="0" bc="00B4F0FF" fc="00008000">
        <tpls c="5">
          <tpl fld="1" item="3"/>
          <tpl hier="33" item="4"/>
          <tpl fld="2" item="15"/>
          <tpl hier="40" item="17"/>
          <tpl hier="51" item="4294967295"/>
        </tpls>
      </n>
      <n v="95007900" in="0" bc="00B4F0FF" fc="00008000">
        <tpls c="5">
          <tpl fld="1" item="19"/>
          <tpl hier="33" item="4"/>
          <tpl fld="2" item="40"/>
          <tpl hier="40" item="17"/>
          <tpl hier="51" item="4294967295"/>
        </tpls>
      </n>
      <m in="0" bc="00B4F0FF" fc="00404040">
        <tpls c="5">
          <tpl fld="1" item="33"/>
          <tpl hier="33" item="4"/>
          <tpl fld="2" item="25"/>
          <tpl hier="40" item="17"/>
          <tpl hier="51" item="4294967295"/>
        </tpls>
      </m>
      <n v="1184870090" in="0" bc="00B4F0FF" fc="00008000">
        <tpls c="5">
          <tpl fld="1" item="54"/>
          <tpl hier="33" item="4"/>
          <tpl fld="2" item="21"/>
          <tpl hier="40" item="17"/>
          <tpl hier="51" item="4294967295"/>
        </tpls>
      </n>
      <n v="0.15530021857747897" in="2" bc="00B4F0FF" fc="00008000">
        <tpls c="5">
          <tpl fld="1" item="15"/>
          <tpl hier="33" item="4"/>
          <tpl fld="2" item="14"/>
          <tpl hier="40" item="17"/>
          <tpl hier="51" item="4294967295"/>
        </tpls>
      </n>
      <n v="0.13474904673032084" in="2" bc="00B4F0FF" fc="00008000">
        <tpls c="5">
          <tpl fld="1" item="9"/>
          <tpl hier="33" item="4"/>
          <tpl fld="2" item="37"/>
          <tpl hier="40" item="17"/>
          <tpl hier="51" item="4294967295"/>
        </tpls>
      </n>
      <n v="523891059.13000011" in="0" bc="00B4F0FF" fc="00008000">
        <tpls c="5">
          <tpl fld="1" item="2"/>
          <tpl hier="33" item="4"/>
          <tpl fld="2" item="18"/>
          <tpl hier="40" item="17"/>
          <tpl hier="51" item="4294967295"/>
        </tpls>
      </n>
      <n v="500209974.06" in="0" bc="00B4F0FF" fc="00008000">
        <tpls c="5">
          <tpl fld="1" item="2"/>
          <tpl hier="33" item="4"/>
          <tpl fld="2" item="33"/>
          <tpl hier="40" item="17"/>
          <tpl hier="51" item="4294967295"/>
        </tpls>
      </n>
      <n v="173808300" in="0" bc="00B4F0FF" fc="00008000">
        <tpls c="5">
          <tpl fld="1" item="46"/>
          <tpl hier="33" item="4"/>
          <tpl fld="2" item="8"/>
          <tpl hier="40" item="17"/>
          <tpl hier="51" item="4294967295"/>
        </tpls>
      </n>
      <n v="101237900" in="0" bc="00B4F0FF" fc="00008000">
        <tpls c="5">
          <tpl fld="1" item="32"/>
          <tpl hier="33" item="4"/>
          <tpl fld="2" item="9"/>
          <tpl hier="40" item="17"/>
          <tpl hier="51" item="4294967295"/>
        </tpls>
      </n>
      <n v="102101900" in="0" bc="00B4F0FF" fc="00008000">
        <tpls c="5">
          <tpl fld="1" item="1"/>
          <tpl hier="33" item="4"/>
          <tpl fld="2" item="27"/>
          <tpl hier="40" item="17"/>
          <tpl hier="51" item="4294967295"/>
        </tpls>
      </n>
      <n v="120724681800" in="0" bc="00B4F0FF" fc="00008000">
        <tpls c="5">
          <tpl fld="1" item="5"/>
          <tpl hier="33" item="4"/>
          <tpl fld="2" item="41"/>
          <tpl hier="40" item="17"/>
          <tpl hier="51" item="4294967295"/>
        </tpls>
      </n>
      <n v="744094129.35000014" in="0" bc="00B4F0FF" fc="00008000">
        <tpls c="5">
          <tpl fld="1" item="39"/>
          <tpl hier="33" item="4"/>
          <tpl fld="2" item="8"/>
          <tpl hier="40" item="17"/>
          <tpl hier="51" item="4294967295"/>
        </tpls>
      </n>
      <n v="208936700" in="0" bc="00B4F0FF" fc="00008000">
        <tpls c="5">
          <tpl fld="1" item="25"/>
          <tpl hier="33" item="4"/>
          <tpl fld="2" item="10"/>
          <tpl hier="40" item="17"/>
          <tpl hier="51" item="4294967295"/>
        </tpls>
      </n>
      <n v="246736605.32000005" in="0" bc="00B4F0FF" fc="00008000">
        <tpls c="5">
          <tpl fld="1" item="10"/>
          <tpl hier="33" item="4"/>
          <tpl fld="2" item="5"/>
          <tpl hier="40" item="17"/>
          <tpl hier="51" item="4294967295"/>
        </tpls>
      </n>
      <n v="504439600" in="0" bc="00B4F0FF" fc="00008000">
        <tpls c="5">
          <tpl fld="1" item="2"/>
          <tpl hier="33" item="4"/>
          <tpl fld="2" item="4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41"/>
          <tpl hier="40" item="17"/>
          <tpl hier="51" item="4294967295"/>
        </tpls>
      </m>
      <n v="151709209909.34015" in="0" bc="00B4F0FF" fc="00008000">
        <tpls c="5">
          <tpl fld="1" item="17"/>
          <tpl hier="33" item="4"/>
          <tpl fld="2" item="39"/>
          <tpl hier="40" item="17"/>
          <tpl hier="51" item="4294967295"/>
        </tpls>
      </n>
      <n v="296105300" in="0" bc="00B4F0FF" fc="00008000">
        <tpls c="5">
          <tpl fld="1" item="6"/>
          <tpl hier="33" item="4"/>
          <tpl fld="2" item="26"/>
          <tpl hier="40" item="17"/>
          <tpl hier="51" item="4294967295"/>
        </tpls>
      </n>
      <n v="57957000" in="0" bc="00B4F0FF" fc="00008000">
        <tpls c="5">
          <tpl fld="1" item="31"/>
          <tpl hier="33" item="4"/>
          <tpl fld="2" item="9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7"/>
          <tpl hier="40" item="17"/>
          <tpl hier="51" item="4294967295"/>
        </tpls>
      </m>
      <n v="4849445928.7961168" in="0" bc="00B4F0FF" fc="00008000">
        <tpls c="5">
          <tpl fld="1" item="37"/>
          <tpl hier="33" item="4"/>
          <tpl fld="2" item="40"/>
          <tpl hier="40" item="17"/>
          <tpl hier="51" item="4294967295"/>
        </tpls>
      </n>
      <n v="297806074.7129029" in="0" bc="00B4F0FF" fc="00008000">
        <tpls c="5">
          <tpl fld="1" item="18"/>
          <tpl hier="33" item="4"/>
          <tpl fld="2" item="36"/>
          <tpl hier="40" item="17"/>
          <tpl hier="51" item="4294967295"/>
        </tpls>
      </n>
      <n v="297069222.65999997" in="0" bc="00B4F0FF" fc="00008000">
        <tpls c="5">
          <tpl fld="1" item="6"/>
          <tpl hier="33" item="4"/>
          <tpl fld="2" item="8"/>
          <tpl hier="40" item="17"/>
          <tpl hier="51" item="4294967295"/>
        </tpls>
      </n>
      <n v="12672726491.363674" in="0" bc="00B4F0FF" fc="00008000">
        <tpls c="5">
          <tpl fld="1" item="51"/>
          <tpl hier="33" item="4"/>
          <tpl fld="2" item="7"/>
          <tpl hier="40" item="17"/>
          <tpl hier="51" item="4294967295"/>
        </tpls>
      </n>
      <m in="0" fc="00404040">
        <tpls c="5">
          <tpl fld="9" item="9"/>
          <tpl hier="33" item="4"/>
          <tpl fld="2" item="23"/>
          <tpl hier="40" item="17"/>
          <tpl hier="51" item="4294967295"/>
        </tpls>
      </m>
      <n v="580525257.36000037" in="0" bc="00B4F0FF" fc="00008000">
        <tpls c="5">
          <tpl fld="1" item="54"/>
          <tpl hier="33" item="4"/>
          <tpl fld="2" item="0"/>
          <tpl hier="40" item="17"/>
          <tpl hier="51" item="4294967295"/>
        </tpls>
      </n>
      <n v="436498600" in="0" bc="00B4F0FF" fc="00008000">
        <tpls c="5">
          <tpl fld="1" item="18"/>
          <tpl hier="33" item="4"/>
          <tpl fld="2" item="20"/>
          <tpl hier="40" item="17"/>
          <tpl hier="51" item="4294967295"/>
        </tpls>
      </n>
      <n v="1155699.9999999991" in="0" bc="00B4F0FF" fc="00008000">
        <tpls c="5">
          <tpl fld="1" item="25"/>
          <tpl hier="33" item="4"/>
          <tpl fld="2" item="19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5"/>
          <tpl hier="40" item="17"/>
          <tpl hier="51" item="4294967295"/>
        </tpls>
      </m>
      <n v="219505000" in="0" bc="00B4F0FF" fc="00008000">
        <tpls c="5">
          <tpl fld="1" item="11"/>
          <tpl hier="33" item="4"/>
          <tpl fld="2" item="35"/>
          <tpl hier="40" item="17"/>
          <tpl hier="51" item="4294967295"/>
        </tpls>
      </n>
      <n v="125662023662.7093" in="0" bc="00B4F0FF" fc="00008000">
        <tpls c="5">
          <tpl fld="1" item="17"/>
          <tpl hier="33" item="4"/>
          <tpl fld="2" item="4"/>
          <tpl hier="40" item="17"/>
          <tpl hier="51" item="4294967295"/>
        </tpls>
      </n>
      <n v="56799100" in="0" bc="00B4F0FF" fc="00008000">
        <tpls c="5">
          <tpl fld="1" item="19"/>
          <tpl hier="33" item="4"/>
          <tpl fld="2" item="33"/>
          <tpl hier="40" item="17"/>
          <tpl hier="51" item="4294967295"/>
        </tpls>
      </n>
      <n v="325302400" in="0" bc="00B4F0FF" fc="00008000">
        <tpls c="5">
          <tpl fld="1" item="10"/>
          <tpl hier="33" item="4"/>
          <tpl fld="2" item="27"/>
          <tpl hier="40" item="17"/>
          <tpl hier="51" item="4294967295"/>
        </tpls>
      </n>
      <n v="281604440.30021608" in="0" bc="00B4F0FF" fc="00008000">
        <tpls c="5">
          <tpl fld="1" item="18"/>
          <tpl hier="33" item="4"/>
          <tpl fld="2" item="12"/>
          <tpl hier="40" item="17"/>
          <tpl hier="51" item="4294967295"/>
        </tpls>
      </n>
      <n v="670792200" in="0" bc="00B4F0FF" fc="00008000">
        <tpls c="5">
          <tpl fld="1" item="14"/>
          <tpl hier="33" item="4"/>
          <tpl fld="2" item="19"/>
          <tpl hier="40" item="17"/>
          <tpl hier="51" item="4294967295"/>
        </tpls>
      </n>
      <n v="156215941720" in="0" bc="00B4F0FF" fc="00008000">
        <tpls c="5">
          <tpl fld="1" item="16"/>
          <tpl hier="33" item="4"/>
          <tpl fld="2" item="39"/>
          <tpl hier="40" item="17"/>
          <tpl hier="51" item="4294967295"/>
        </tpls>
      </n>
      <n v="313052444.44999999" in="0" bc="00B4F0FF" fc="00008000">
        <tpls c="5">
          <tpl fld="1" item="1"/>
          <tpl hier="33" item="4"/>
          <tpl fld="2" item="14"/>
          <tpl hier="40" item="17"/>
          <tpl hier="51" item="4294967295"/>
        </tpls>
      </n>
      <m in="0" fc="00404040">
        <tpls c="5">
          <tpl fld="9" item="14"/>
          <tpl hier="33" item="4"/>
          <tpl fld="2" item="39"/>
          <tpl hier="40" item="17"/>
          <tpl hier="51" item="4294967295"/>
        </tpls>
      </m>
      <n v="10762548083.196854" in="0" bc="00B4F0FF" fc="00008000">
        <tpls c="5">
          <tpl fld="1" item="40"/>
          <tpl hier="33" item="4"/>
          <tpl fld="2" item="41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41"/>
          <tpl hier="40" item="17"/>
          <tpl hier="51" item="4294967295"/>
        </tpls>
      </n>
      <n v="88936970837.3806" in="0" bc="00B4F0FF" fc="00008000">
        <tpls c="5">
          <tpl fld="1" item="33"/>
          <tpl hier="33" item="4"/>
          <tpl fld="2" item="41"/>
          <tpl hier="40" item="17"/>
          <tpl hier="51" item="4294967295"/>
        </tpls>
      </n>
      <n v="781995500" in="0" bc="00B4F0FF" fc="00008000">
        <tpls c="5">
          <tpl fld="1" item="54"/>
          <tpl hier="33" item="4"/>
          <tpl fld="2" item="41"/>
          <tpl hier="40" item="17"/>
          <tpl hier="51" item="4294967295"/>
        </tpls>
      </n>
      <n v="18091558132.196999" in="0" bc="00B4F0FF" fc="00008000">
        <tpls c="5">
          <tpl fld="1" item="29"/>
          <tpl hier="33" item="4"/>
          <tpl fld="2" item="14"/>
          <tpl hier="40" item="17"/>
          <tpl hier="51" item="4294967295"/>
        </tpls>
      </n>
      <n v="3.4406055888020932E-3" in="1" bc="00B4F0FF" fc="00008000">
        <tpls c="5">
          <tpl fld="1" item="24"/>
          <tpl hier="33" item="4"/>
          <tpl fld="2" item="13"/>
          <tpl hier="40" item="17"/>
          <tpl hier="51" item="4294967295"/>
        </tpls>
      </n>
      <n v="855940700" in="0" bc="00B4F0FF" fc="00008000">
        <tpls c="5">
          <tpl fld="1" item="13"/>
          <tpl hier="33" item="4"/>
          <tpl fld="2" item="11"/>
          <tpl hier="40" item="17"/>
          <tpl hier="51" item="4294967295"/>
        </tpls>
      </n>
      <m in="0" fc="00404040">
        <tpls c="5">
          <tpl fld="9" item="14"/>
          <tpl hier="33" item="4"/>
          <tpl fld="2" item="35"/>
          <tpl hier="40" item="17"/>
          <tpl hier="51" item="4294967295"/>
        </tpls>
      </m>
      <n v="560639869.05534601" in="0" bc="00B4F0FF" fc="00008000">
        <tpls c="5">
          <tpl fld="1" item="39"/>
          <tpl hier="33" item="4"/>
          <tpl fld="2" item="24"/>
          <tpl hier="40" item="17"/>
          <tpl hier="51" item="4294967295"/>
        </tpls>
      </n>
      <n v="723072300" in="0" bc="00B4F0FF" fc="00008000">
        <tpls c="5">
          <tpl fld="1" item="39"/>
          <tpl hier="33" item="4"/>
          <tpl fld="2" item="26"/>
          <tpl hier="40" item="17"/>
          <tpl hier="51" item="4294967295"/>
        </tpls>
      </n>
      <n v="1586994260" in="0" bc="00B4F0FF" fc="00008000">
        <tpls c="5">
          <tpl fld="1" item="12"/>
          <tpl hier="33" item="4"/>
          <tpl fld="2" item="21"/>
          <tpl hier="40" item="17"/>
          <tpl hier="51" item="4294967295"/>
        </tpls>
      </n>
      <n v="63314900" in="0" bc="00B4F0FF" fc="00008000">
        <tpls c="5">
          <tpl fld="1" item="31"/>
          <tpl hier="33" item="4"/>
          <tpl fld="2" item="30"/>
          <tpl hier="40" item="17"/>
          <tpl hier="51" item="4294967295"/>
        </tpls>
      </n>
      <n v="18944709926.685997" in="0" bc="00B4F0FF" fc="00008000">
        <tpls c="5">
          <tpl fld="1" item="29"/>
          <tpl hier="33" item="4"/>
          <tpl fld="2" item="5"/>
          <tpl hier="40" item="17"/>
          <tpl hier="51" item="4294967295"/>
        </tpls>
      </n>
      <n v="1516068300" in="0" bc="00B4F0FF" fc="00008000">
        <tpls c="5">
          <tpl fld="1" item="12"/>
          <tpl hier="33" item="4"/>
          <tpl fld="2" item="10"/>
          <tpl hier="40" item="17"/>
          <tpl hier="51" item="4294967295"/>
        </tpls>
      </n>
      <n v="471589100413.19" in="0" bc="00B4F0FF" fc="00008000">
        <tpls c="5">
          <tpl fld="1" item="3"/>
          <tpl hier="33" item="4"/>
          <tpl fld="2" item="8"/>
          <tpl hier="40" item="17"/>
          <tpl hier="51" item="4294967295"/>
        </tpls>
      </n>
      <m in="0" fc="00404040">
        <tpls c="5">
          <tpl fld="20" item="10"/>
          <tpl hier="33" item="4"/>
          <tpl fld="2" item="17"/>
          <tpl hier="40" item="17"/>
          <tpl hier="51" item="4294967295"/>
        </tpls>
      </m>
      <n v="0.56100352733552306" bc="00B4F0FF" fc="00008000">
        <tpls c="5">
          <tpl fld="1" item="48"/>
          <tpl hier="33" item="4"/>
          <tpl fld="2" item="35"/>
          <tpl hier="40" item="17"/>
          <tpl hier="51" item="4294967295"/>
        </tpls>
      </n>
      <n v="126819708600" in="0" bc="00B4F0FF" fc="00008000">
        <tpls c="5">
          <tpl fld="1" item="16"/>
          <tpl hier="33" item="4"/>
          <tpl fld="2" item="30"/>
          <tpl hier="40" item="17"/>
          <tpl hier="51" item="4294967295"/>
        </tpls>
      </n>
      <n v="0.16120980180281402" in="2" bc="00B4F0FF" fc="00008000">
        <tpls c="5">
          <tpl fld="1" item="15"/>
          <tpl hier="33" item="4"/>
          <tpl fld="2" item="18"/>
          <tpl hier="40" item="17"/>
          <tpl hier="51" item="4294967295"/>
        </tpls>
      </n>
      <n v="7.9278417112247618E-2" in="1" bc="00B4F0FF" fc="00008000">
        <tpls c="5">
          <tpl fld="1" item="21"/>
          <tpl hier="33" item="4"/>
          <tpl fld="2" item="13"/>
          <tpl hier="40" item="17"/>
          <tpl hier="51" item="4294967295"/>
        </tpls>
      </n>
      <n v="10684546624.179998" in="0" bc="00B4F0FF" fc="00008000">
        <tpls c="5">
          <tpl fld="1" item="40"/>
          <tpl hier="33" item="4"/>
          <tpl fld="2" item="23"/>
          <tpl hier="40" item="17"/>
          <tpl hier="51" item="4294967295"/>
        </tpls>
      </n>
      <m in="0" fc="00404040">
        <tpls c="5">
          <tpl fld="9" item="9"/>
          <tpl hier="33" item="4"/>
          <tpl fld="2" item="29"/>
          <tpl hier="40" item="17"/>
          <tpl hier="51" item="4294967295"/>
        </tpls>
      </m>
      <n v="688811900" in="0" bc="00B4F0FF" fc="00008000">
        <tpls c="5">
          <tpl fld="1" item="54"/>
          <tpl hier="33" item="4"/>
          <tpl fld="2" item="17"/>
          <tpl hier="40" item="17"/>
          <tpl hier="51" item="4294967295"/>
        </tpls>
      </n>
      <n v="160046063700" in="0" bc="00B4F0FF" fc="00008000">
        <tpls c="5">
          <tpl fld="1" item="16"/>
          <tpl hier="33" item="4"/>
          <tpl fld="2" item="35"/>
          <tpl hier="40" item="17"/>
          <tpl hier="51" item="4294967295"/>
        </tpls>
      </n>
      <n v="396369100" in="0" bc="00B4F0FF" fc="00008000">
        <tpls c="5">
          <tpl fld="1" item="2"/>
          <tpl hier="33" item="4"/>
          <tpl fld="2" item="15"/>
          <tpl hier="40" item="17"/>
          <tpl hier="51" item="4294967295"/>
        </tpls>
      </n>
      <n v="0.56914356216320894" in="0" bc="00B4F0FF" fc="00008000">
        <tpls c="5">
          <tpl fld="1" item="7"/>
          <tpl hier="33" item="4"/>
          <tpl fld="2" item="26"/>
          <tpl hier="40" item="17"/>
          <tpl hier="51" item="4294967295"/>
        </tpls>
      </n>
      <n v="0.14311705004050249" in="2" bc="00B4F0FF" fc="00008000">
        <tpls c="5">
          <tpl fld="1" item="9"/>
          <tpl hier="33" item="4"/>
          <tpl fld="2" item="10"/>
          <tpl hier="40" item="17"/>
          <tpl hier="51" item="4294967295"/>
        </tpls>
      </n>
      <n v="687143824.12999964" in="0" bc="00B4F0FF" fc="00008000">
        <tpls c="5">
          <tpl fld="1" item="39"/>
          <tpl hier="33" item="4"/>
          <tpl fld="2" item="31"/>
          <tpl hier="40" item="17"/>
          <tpl hier="51" item="4294967295"/>
        </tpls>
      </n>
      <n v="186257545205.10098" in="0" bc="00B4F0FF" fc="00008000">
        <tpls c="5">
          <tpl fld="1" item="4"/>
          <tpl hier="33" item="4"/>
          <tpl fld="2" item="22"/>
          <tpl hier="40" item="17"/>
          <tpl hier="51" item="4294967295"/>
        </tpls>
      </n>
      <n v="135364900" in="0" bc="00B4F0FF" fc="00008000">
        <tpls c="5">
          <tpl fld="1" item="49"/>
          <tpl hier="33" item="4"/>
          <tpl fld="2" item="28"/>
          <tpl hier="40" item="17"/>
          <tpl hier="51" item="4294967295"/>
        </tpls>
      </n>
      <n v="822233900" in="0" bc="00B4F0FF" fc="00008000">
        <tpls c="5">
          <tpl fld="1" item="54"/>
          <tpl hier="33" item="4"/>
          <tpl fld="2" item="29"/>
          <tpl hier="40" item="17"/>
          <tpl hier="51" item="4294967295"/>
        </tpls>
      </n>
      <n v="40340779.435728192" in="0" bc="00B4F0FF" fc="00008000">
        <tpls c="5">
          <tpl fld="1" item="25"/>
          <tpl hier="33" item="4"/>
          <tpl fld="2" item="12"/>
          <tpl hier="40" item="17"/>
          <tpl hier="51" item="4294967295"/>
        </tpls>
      </n>
      <m in="0" fc="00404040">
        <tpls c="5">
          <tpl fld="9" item="5"/>
          <tpl hier="33" item="4"/>
          <tpl fld="2" item="28"/>
          <tpl hier="40" item="17"/>
          <tpl hier="51" item="4294967295"/>
        </tpls>
      </m>
      <n v="723472184.0722208" in="0" bc="00B4F0FF" fc="00008000">
        <tpls c="5">
          <tpl fld="1" item="13"/>
          <tpl hier="33" item="4"/>
          <tpl fld="2" item="12"/>
          <tpl hier="40" item="17"/>
          <tpl hier="51" item="4294967295"/>
        </tpls>
      </n>
      <n v="0.53075832185986804" bc="00B4F0FF" fc="00008000">
        <tpls c="5">
          <tpl fld="1" item="48"/>
          <tpl hier="33" item="4"/>
          <tpl fld="2" item="36"/>
          <tpl hier="40" item="17"/>
          <tpl hier="51" item="4294967295"/>
        </tpls>
      </n>
      <n v="84495539800" in="0" bc="00B4F0FF" fc="00008000">
        <tpls c="5">
          <tpl fld="1" item="5"/>
          <tpl hier="33" item="4"/>
          <tpl fld="2" item="30"/>
          <tpl hier="40" item="17"/>
          <tpl hier="51" item="4294967295"/>
        </tpls>
      </n>
      <n v="128336021195.94467" in="0" bc="00B4F0FF" fc="00008000">
        <tpls c="5">
          <tpl fld="1" item="17"/>
          <tpl hier="33" item="4"/>
          <tpl fld="2" item="5"/>
          <tpl hier="40" item="17"/>
          <tpl hier="51" item="4294967295"/>
        </tpls>
      </n>
      <n v="1372703800" bc="00B4F0FF" fc="00008000">
        <tpls c="5">
          <tpl fld="1" item="38"/>
          <tpl hier="33" item="4"/>
          <tpl fld="2" item="17"/>
          <tpl hier="40" item="17"/>
          <tpl hier="51" item="4294967295"/>
        </tpls>
      </n>
      <n v="19802043552.369999" in="0" bc="00B4F0FF" fc="00008000">
        <tpls c="5">
          <tpl fld="1" item="20"/>
          <tpl hier="33" item="4"/>
          <tpl fld="2" item="15"/>
          <tpl hier="40" item="17"/>
          <tpl hier="51" item="4294967295"/>
        </tpls>
      </n>
      <n v="227292784.25" in="0" bc="00B4F0FF" fc="00008000">
        <tpls c="5">
          <tpl fld="1" item="11"/>
          <tpl hier="33" item="4"/>
          <tpl fld="2" item="33"/>
          <tpl hier="40" item="17"/>
          <tpl hier="51" item="4294967295"/>
        </tpls>
      </n>
      <n v="24976400" in="0" bc="00B4F0FF" fc="00008000">
        <tpls c="5">
          <tpl fld="1" item="46"/>
          <tpl hier="33" item="4"/>
          <tpl fld="2" item="7"/>
          <tpl hier="40" item="17"/>
          <tpl hier="51" item="4294967295"/>
        </tpls>
      </n>
      <n v="4.8819254303218186E-3" in="1" bc="00B4F0FF" fc="00008000">
        <tpls c="5">
          <tpl fld="1" item="24"/>
          <tpl hier="33" item="4"/>
          <tpl fld="2" item="29"/>
          <tpl hier="40" item="17"/>
          <tpl hier="51" item="4294967295"/>
        </tpls>
      </n>
      <n v="158429300" in="0" bc="00B4F0FF" fc="00008000">
        <tpls c="5">
          <tpl fld="1" item="49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9"/>
          <tpl hier="40" item="17"/>
          <tpl hier="51" item="4294967295"/>
        </tpls>
      </m>
      <m in="0" fc="00404040">
        <tpls c="5">
          <tpl fld="20" item="11"/>
          <tpl hier="33" item="4"/>
          <tpl fld="2" item="24"/>
          <tpl hier="40" item="17"/>
          <tpl hier="51" item="4294967295"/>
        </tpls>
      </m>
      <m in="0" fc="00404040">
        <tpls c="5">
          <tpl fld="9" item="5"/>
          <tpl hier="33" item="4"/>
          <tpl fld="2" item="35"/>
          <tpl hier="40" item="17"/>
          <tpl hier="51" item="4294967295"/>
        </tpls>
      </m>
      <n v="207757852.45999992" in="0" bc="00B4F0FF" fc="00008000">
        <tpls c="5">
          <tpl fld="1" item="25"/>
          <tpl hier="33" item="4"/>
          <tpl fld="2" item="5"/>
          <tpl hier="40" item="17"/>
          <tpl hier="51" item="4294967295"/>
        </tpls>
      </n>
      <n v="0.13700574873272905" in="2" bc="00B4F0FF" fc="00008000">
        <tpls c="5">
          <tpl fld="1" item="15"/>
          <tpl hier="33" item="4"/>
          <tpl fld="2" item="35"/>
          <tpl hier="40" item="17"/>
          <tpl hier="51" item="4294967295"/>
        </tpls>
      </n>
      <n v="942010146.56999993" in="0" bc="00B4F0FF" fc="00008000">
        <tpls c="5">
          <tpl fld="1" item="28"/>
          <tpl hier="33" item="4"/>
          <tpl fld="2" item="7"/>
          <tpl hier="40" item="17"/>
          <tpl hier="51" item="4294967295"/>
        </tpls>
      </n>
      <n v="313915605.38" in="0" bc="00B4F0FF" fc="00008000">
        <tpls c="5">
          <tpl fld="1" item="25"/>
          <tpl hier="33" item="4"/>
          <tpl fld="2" item="14"/>
          <tpl hier="40" item="17"/>
          <tpl hier="51" item="4294967295"/>
        </tpls>
      </n>
      <n v="468310751213.98999" in="0" bc="00B4F0FF" fc="00008000">
        <tpls c="5">
          <tpl fld="1" item="3"/>
          <tpl hier="33" item="4"/>
          <tpl fld="2" item="23"/>
          <tpl hier="40" item="17"/>
          <tpl hier="51" item="4294967295"/>
        </tpls>
      </n>
      <m in="0" fc="00404040">
        <tpls c="5">
          <tpl fld="9" item="14"/>
          <tpl hier="33" item="4"/>
          <tpl fld="2" item="23"/>
          <tpl hier="40" item="17"/>
          <tpl hier="51" item="4294967295"/>
        </tpls>
      </m>
      <n v="62308100" in="0" bc="00B4F0FF" fc="00008000">
        <tpls c="5">
          <tpl fld="1" item="31"/>
          <tpl hier="33" item="4"/>
          <tpl fld="2" item="37"/>
          <tpl hier="40" item="17"/>
          <tpl hier="51" item="4294967295"/>
        </tpls>
      </n>
      <n v="168508700" in="0" bc="00B4F0FF" fc="00008000">
        <tpls c="5">
          <tpl fld="1" item="11"/>
          <tpl hier="33" item="4"/>
          <tpl fld="2" item="11"/>
          <tpl hier="40" item="17"/>
          <tpl hier="51" item="4294967295"/>
        </tpls>
      </n>
      <m in="0" fc="00404040">
        <tpls c="5">
          <tpl fld="9" item="14"/>
          <tpl hier="33" item="4"/>
          <tpl fld="2" item="34"/>
          <tpl hier="40" item="17"/>
          <tpl hier="51" item="4294967295"/>
        </tpls>
      </m>
      <n v="194967500" in="0" bc="00B4F0FF" fc="00008000">
        <tpls c="5">
          <tpl fld="1" item="11"/>
          <tpl hier="33" item="4"/>
          <tpl fld="2" item="20"/>
          <tpl hier="40" item="17"/>
          <tpl hier="51" item="4294967295"/>
        </tpls>
      </n>
      <n v="5850527878.1913261" in="0" bc="00B4F0FF" fc="00008000">
        <tpls c="5">
          <tpl fld="1" item="37"/>
          <tpl hier="33" item="4"/>
          <tpl fld="2" item="18"/>
          <tpl hier="40" item="17"/>
          <tpl hier="51" item="4294967295"/>
        </tpls>
      </n>
      <n v="9.625206792635085E-3" in="1" bc="00B4F0FF" fc="00008000">
        <tpls c="5">
          <tpl fld="1" item="24"/>
          <tpl hier="33" item="4"/>
          <tpl fld="2" item="16"/>
          <tpl hier="40" item="17"/>
          <tpl hier="51" item="4294967295"/>
        </tpls>
      </n>
      <m in="0" bc="00B4F0FF" fc="00404040">
        <tpls c="5">
          <tpl fld="1" item="43"/>
          <tpl hier="33" item="4"/>
          <tpl fld="2" item="24"/>
          <tpl hier="40" item="17"/>
          <tpl hier="51" item="4294967295"/>
        </tpls>
      </m>
      <n v="876037500" in="0" bc="00B4F0FF" fc="00008000">
        <tpls c="5">
          <tpl fld="1" item="13"/>
          <tpl hier="33" item="4"/>
          <tpl fld="2" item="26"/>
          <tpl hier="40" item="17"/>
          <tpl hier="51" item="4294967295"/>
        </tpls>
      </n>
      <n v="0" in="0" fc="00404040">
        <tpls c="5">
          <tpl fld="9" item="9"/>
          <tpl hier="33" item="4"/>
          <tpl fld="2" item="6"/>
          <tpl hier="40" item="17"/>
          <tpl hier="51" item="4294967295"/>
        </tpls>
      </n>
      <n v="7657682541.7049198" in="0" bc="00B4F0FF" fc="00008000">
        <tpls c="5">
          <tpl fld="1" item="37"/>
          <tpl hier="33" item="4"/>
          <tpl fld="2" item="23"/>
          <tpl hier="40" item="17"/>
          <tpl hier="51" item="4294967295"/>
        </tpls>
      </n>
      <n v="1551307853.6300001" in="0" bc="00B4F0FF" fc="00008000">
        <tpls c="5">
          <tpl fld="1" item="12"/>
          <tpl hier="33" item="4"/>
          <tpl fld="2" item="14"/>
          <tpl hier="40" item="17"/>
          <tpl hier="51" item="4294967295"/>
        </tpls>
      </n>
      <m in="0" bc="00B4F0FF" fc="00404040">
        <tpls c="5">
          <tpl fld="1" item="44"/>
          <tpl hier="33" item="4"/>
          <tpl fld="2" item="7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1"/>
          <tpl hier="40" item="17"/>
          <tpl hier="51" item="4294967295"/>
        </tpls>
      </m>
      <m in="0" bc="00B4F0FF" fc="00404040">
        <tpls c="5">
          <tpl fld="1" item="30"/>
          <tpl hier="33" item="4"/>
          <tpl fld="2" item="3"/>
          <tpl hier="40" item="17"/>
          <tpl hier="51" item="4294967295"/>
        </tpls>
      </m>
      <n v="963389900" in="0" bc="00B4F0FF" fc="00008000">
        <tpls c="5">
          <tpl fld="1" item="14"/>
          <tpl hier="33" item="4"/>
          <tpl fld="2" item="26"/>
          <tpl hier="40" item="17"/>
          <tpl hier="51" item="4294967295"/>
        </tpls>
      </n>
      <n v="768497012.01074934" in="0" bc="00B4F0FF" fc="00008000">
        <tpls c="5">
          <tpl fld="1" item="13"/>
          <tpl hier="33" item="4"/>
          <tpl fld="2" item="32"/>
          <tpl hier="40" item="17"/>
          <tpl hier="51" item="4294967295"/>
        </tpls>
      </n>
      <n v="758217100" in="0" bc="00B4F0FF" fc="00008000">
        <tpls c="5">
          <tpl fld="1" item="14"/>
          <tpl hier="33" item="4"/>
          <tpl fld="2" item="27"/>
          <tpl hier="40" item="17"/>
          <tpl hier="51" item="4294967295"/>
        </tpls>
      </n>
      <n v="18284087668.600002" in="0" bc="00B4F0FF" fc="00008000">
        <tpls c="5">
          <tpl fld="1" item="29"/>
          <tpl hier="33" item="4"/>
          <tpl fld="2" item="8"/>
          <tpl hier="40" item="17"/>
          <tpl hier="51" item="4294967295"/>
        </tpls>
      </n>
      <n v="15008679687.55986" in="0" bc="00B4F0FF" fc="00008000">
        <tpls c="5">
          <tpl fld="1" item="51"/>
          <tpl hier="33" item="4"/>
          <tpl fld="2" item="6"/>
          <tpl hier="40" item="17"/>
          <tpl hier="51" item="4294967295"/>
        </tpls>
      </n>
      <n v="60404200" in="0" bc="00B4F0FF" fc="00008000">
        <tpls c="5">
          <tpl fld="1" item="46"/>
          <tpl hier="33" item="4"/>
          <tpl fld="2" item="37"/>
          <tpl hier="40" item="17"/>
          <tpl hier="51" item="4294967295"/>
        </tpls>
      </n>
      <n v="19821561411.927002" in="0" bc="00B4F0FF" fc="00008000">
        <tpls c="5">
          <tpl fld="1" item="20"/>
          <tpl hier="33" item="4"/>
          <tpl fld="2" item="14"/>
          <tpl hier="40" item="17"/>
          <tpl hier="51" item="4294967295"/>
        </tpls>
      </n>
      <n v="0.16148715021048077" in="2" bc="00B4F0FF" fc="00008000">
        <tpls c="5">
          <tpl fld="1" item="9"/>
          <tpl hier="33" item="4"/>
          <tpl fld="2" item="22"/>
          <tpl hier="40" item="17"/>
          <tpl hier="51" item="4294967295"/>
        </tpls>
      </n>
      <n v="0.15239089826110891" in="2" bc="00B4F0FF" fc="00008000">
        <tpls c="5">
          <tpl fld="1" item="9"/>
          <tpl hier="33" item="4"/>
          <tpl fld="2" item="13"/>
          <tpl hier="40" item="17"/>
          <tpl hier="51" item="4294967295"/>
        </tpls>
      </n>
      <n v="82478097.560000002" in="0" bc="00B4F0FF" fc="00008000">
        <tpls c="5">
          <tpl fld="1" item="31"/>
          <tpl hier="33" item="4"/>
          <tpl fld="2" item="42"/>
          <tpl hier="40" item="17"/>
          <tpl hier="51" item="4294967295"/>
        </tpls>
      </n>
      <n v="152937326983.39584" in="0" bc="00B4F0FF" fc="00008000">
        <tpls c="5">
          <tpl fld="1" item="17"/>
          <tpl hier="33" item="4"/>
          <tpl fld="2" item="42"/>
          <tpl hier="40" item="17"/>
          <tpl hier="51" item="4294967295"/>
        </tpls>
      </n>
      <n v="71776658981.680008" in="0" bc="00B4F0FF" fc="00008000">
        <tpls c="5">
          <tpl fld="1" item="43"/>
          <tpl hier="33" item="4"/>
          <tpl fld="2" item="34"/>
          <tpl hier="40" item="17"/>
          <tpl hier="51" item="4294967295"/>
        </tpls>
      </n>
      <n v="9.6185756177913292E-2" in="1" bc="00B4F0FF" fc="00008000">
        <tpls c="5">
          <tpl fld="1" item="21"/>
          <tpl hier="33" item="4"/>
          <tpl fld="2" item="12"/>
          <tpl hier="40" item="17"/>
          <tpl hier="51" item="4294967295"/>
        </tpls>
      </n>
      <n v="444269787.78999996" in="0" bc="00B4F0FF" fc="00008000">
        <tpls c="5">
          <tpl fld="1" item="18"/>
          <tpl hier="33" item="4"/>
          <tpl fld="2" item="7"/>
          <tpl hier="40" item="17"/>
          <tpl hier="51" item="4294967295"/>
        </tpls>
      </n>
      <n v="133453100350.2469" in="0" bc="00B4F0FF" fc="00008000">
        <tpls c="5">
          <tpl fld="1" item="34"/>
          <tpl hier="33" item="4"/>
          <tpl fld="2" item="39"/>
          <tpl hier="40" item="17"/>
          <tpl hier="51" item="4294967295"/>
        </tpls>
      </n>
      <n v="2870999301.5749998" in="0" fc="00008000">
        <tpls c="5">
          <tpl fld="9" item="5"/>
          <tpl hier="33" item="4"/>
          <tpl fld="2" item="4"/>
          <tpl hier="40" item="17"/>
          <tpl hier="51" item="4294967295"/>
        </tpls>
      </n>
      <n v="0.50576259034809479" in="0" bc="00B4F0FF" fc="00008000">
        <tpls c="5">
          <tpl fld="1" item="7"/>
          <tpl hier="33" item="4"/>
          <tpl fld="2" item="40"/>
          <tpl hier="40" item="17"/>
          <tpl hier="51" item="4294967295"/>
        </tpls>
      </n>
      <n v="459564300" in="0" bc="00B4F0FF" fc="00008000">
        <tpls c="5">
          <tpl fld="1" item="2"/>
          <tpl hier="33" item="4"/>
          <tpl fld="2" item="26"/>
          <tpl hier="40" item="17"/>
          <tpl hier="51" item="4294967295"/>
        </tpls>
      </n>
      <m in="0" fc="00404040">
        <tpls c="5">
          <tpl fld="9" item="14"/>
          <tpl hier="33" item="4"/>
          <tpl fld="2" item="29"/>
          <tpl hier="40" item="17"/>
          <tpl hier="51" item="4294967295"/>
        </tpls>
      </m>
      <n v="7.9367643964305498E-2" in="1" bc="00B4F0FF" fc="00008000">
        <tpls c="5">
          <tpl fld="1" item="21"/>
          <tpl hier="33" item="4"/>
          <tpl fld="2" item="0"/>
          <tpl hier="40" item="17"/>
          <tpl hier="51" item="4294967295"/>
        </tpls>
      </n>
      <n v="9637332571.875" in="0" bc="00B4F0FF" fc="00008000">
        <tpls c="5">
          <tpl fld="1" item="40"/>
          <tpl hier="33" item="4"/>
          <tpl fld="2" item="39"/>
          <tpl hier="40" item="17"/>
          <tpl hier="51" item="4294967295"/>
        </tpls>
      </n>
      <n v="22435723562.709999" in="0" bc="00B4F0FF" fc="00008000">
        <tpls c="5">
          <tpl fld="1" item="20"/>
          <tpl hier="33" item="4"/>
          <tpl fld="2" item="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8"/>
          <tpl hier="40" item="17"/>
          <tpl hier="51" item="4294967295"/>
        </tpls>
      </m>
      <n v="226009710.10758066" in="0" bc="00B4F0FF" fc="00008000">
        <tpls c="5">
          <tpl fld="1" item="10"/>
          <tpl hier="33" item="4"/>
          <tpl fld="2" item="12"/>
          <tpl hier="40" item="17"/>
          <tpl hier="51" item="4294967295"/>
        </tpls>
      </n>
      <n v="325522600" in="0" bc="00B4F0FF" fc="00008000">
        <tpls c="5">
          <tpl fld="1" item="10"/>
          <tpl hier="33" item="4"/>
          <tpl fld="2" item="26"/>
          <tpl hier="40" item="17"/>
          <tpl hier="51" item="4294967295"/>
        </tpls>
      </n>
      <n v="3.6421322475217177E-3" in="1" bc="00B4F0FF" fc="00008000">
        <tpls c="5">
          <tpl fld="1" item="24"/>
          <tpl hier="33" item="4"/>
          <tpl fld="2" item="21"/>
          <tpl hier="40" item="17"/>
          <tpl hier="51" item="4294967295"/>
        </tpls>
      </n>
      <n v="9.3119685077061989E-2" in="1" bc="00B4F0FF" fc="00008000">
        <tpls c="5">
          <tpl fld="1" item="21"/>
          <tpl hier="33" item="4"/>
          <tpl fld="2" item="34"/>
          <tpl hier="40" item="17"/>
          <tpl hier="51" item="4294967295"/>
        </tpls>
      </n>
      <n v="630161800" in="0" bc="00B4F0FF" fc="00008000">
        <tpls c="5">
          <tpl fld="1" item="39"/>
          <tpl hier="33" item="4"/>
          <tpl fld="2" item="16"/>
          <tpl hier="40" item="17"/>
          <tpl hier="51" item="4294967295"/>
        </tpls>
      </n>
      <n v="0.17182448596356636" in="2" bc="00B4F0FF" fc="00008000">
        <tpls c="5">
          <tpl fld="1" item="15"/>
          <tpl hier="33" item="4"/>
          <tpl fld="2" item="6"/>
          <tpl hier="40" item="17"/>
          <tpl hier="51" item="4294967295"/>
        </tpls>
      </n>
      <m in="0" bc="00B4F0FF" fc="00404040">
        <tpls c="5">
          <tpl fld="1" item="51"/>
          <tpl hier="33" item="4"/>
          <tpl fld="2" item="24"/>
          <tpl hier="40" item="17"/>
          <tpl hier="51" item="4294967295"/>
        </tpls>
      </m>
      <n v="343403400" in="0" bc="00B4F0FF" fc="00008000">
        <tpls c="5">
          <tpl fld="1" item="18"/>
          <tpl hier="33" item="4"/>
          <tpl fld="2" item="11"/>
          <tpl hier="40" item="17"/>
          <tpl hier="51" item="4294967295"/>
        </tpls>
      </n>
      <n v="808147100" in="0" bc="00B4F0FF" fc="00008000">
        <tpls c="5">
          <tpl fld="1" item="14"/>
          <tpl hier="33" item="4"/>
          <tpl fld="2" item="16"/>
          <tpl hier="40" item="17"/>
          <tpl hier="51" item="4294967295"/>
        </tpls>
      </n>
      <m in="0" bc="00B4F0FF" fc="00404040">
        <tpls c="5">
          <tpl fld="1" item="20"/>
          <tpl hier="33" item="4"/>
          <tpl fld="2" item="19"/>
          <tpl hier="40" item="17"/>
          <tpl hier="51" item="4294967295"/>
        </tpls>
      </m>
      <n v="205726332.26905859" in="0" bc="00B4F0FF" fc="00008000">
        <tpls c="5">
          <tpl fld="1" item="6"/>
          <tpl hier="33" item="4"/>
          <tpl fld="2" item="24"/>
          <tpl hier="40" item="17"/>
          <tpl hier="51" item="4294967295"/>
        </tpls>
      </n>
      <n v="160505811.56999999" in="0" bc="00B4F0FF" fc="00008000">
        <tpls c="5">
          <tpl fld="1" item="49"/>
          <tpl hier="33" item="4"/>
          <tpl fld="2" item="5"/>
          <tpl hier="40" item="17"/>
          <tpl hier="51" item="4294967295"/>
        </tpls>
      </n>
      <n v="40620755880" in="0" bc="00B4F0FF" fc="00008000">
        <tpls c="5">
          <tpl fld="1" item="53"/>
          <tpl hier="33" item="4"/>
          <tpl fld="2" item="22"/>
          <tpl hier="40" item="17"/>
          <tpl hier="51" item="4294967295"/>
        </tpls>
      </n>
      <n v="0.12235862088422721" in="2" bc="00B4F0FF" fc="00008000">
        <tpls c="5">
          <tpl fld="1" item="15"/>
          <tpl hier="33" item="4"/>
          <tpl fld="2" item="37"/>
          <tpl hier="40" item="17"/>
          <tpl hier="51" item="4294967295"/>
        </tpls>
      </n>
      <n v="146054371683.08875" in="0" bc="00B4F0FF" fc="00008000">
        <tpls c="5">
          <tpl fld="1" item="17"/>
          <tpl hier="33" item="4"/>
          <tpl fld="2" item="40"/>
          <tpl hier="40" item="17"/>
          <tpl hier="51" item="4294967295"/>
        </tpls>
      </n>
      <n v="605636896.6416893" in="0" bc="00B4F0FF" fc="00008000">
        <tpls c="5">
          <tpl fld="1" item="54"/>
          <tpl hier="33" item="4"/>
          <tpl fld="2" item="36"/>
          <tpl hier="40" item="17"/>
          <tpl hier="51" item="4294967295"/>
        </tpls>
      </n>
      <n v="859162500" in="0" bc="00B4F0FF" fc="00008000">
        <tpls c="5">
          <tpl fld="1" item="14"/>
          <tpl hier="33" item="4"/>
          <tpl fld="2" item="28"/>
          <tpl hier="40" item="17"/>
          <tpl hier="51" item="4294967295"/>
        </tpls>
      </n>
      <n v="6.085432611435778E-2" in="1" bc="00B4F0FF" fc="00008000">
        <tpls c="5">
          <tpl fld="1" item="21"/>
          <tpl hier="33" item="4"/>
          <tpl fld="2" item="10"/>
          <tpl hier="40" item="17"/>
          <tpl hier="51" item="4294967295"/>
        </tpls>
      </n>
      <n v="9.9284862066367302E-2" in="1" bc="00B4F0FF" fc="00008000">
        <tpls c="5">
          <tpl fld="1" item="21"/>
          <tpl hier="33" item="4"/>
          <tpl fld="2" item="24"/>
          <tpl hier="40" item="17"/>
          <tpl hier="51" item="4294967295"/>
        </tpls>
      </n>
      <n v="462521041.19" in="0" bc="00B4F0FF" fc="00008000">
        <tpls c="5">
          <tpl fld="1" item="18"/>
          <tpl hier="33" item="4"/>
          <tpl fld="2" item="6"/>
          <tpl hier="40" item="17"/>
          <tpl hier="51" item="4294967295"/>
        </tpls>
      </n>
      <n v="496180045644.20001" in="0" bc="00B4F0FF" fc="00008000">
        <tpls c="5">
          <tpl fld="1" item="3"/>
          <tpl hier="33" item="4"/>
          <tpl fld="2" item="14"/>
          <tpl hier="40" item="17"/>
          <tpl hier="51" item="4294967295"/>
        </tpls>
      </n>
      <n v="163832800" in="0" bc="00B4F0FF" fc="00008000">
        <tpls c="5">
          <tpl fld="1" item="11"/>
          <tpl hier="33" item="4"/>
          <tpl fld="2" item="30"/>
          <tpl hier="40" item="17"/>
          <tpl hier="51" item="4294967295"/>
        </tpls>
      </n>
      <n v="131193133.36" in="0" bc="00B4F0FF" fc="00008000">
        <tpls c="5">
          <tpl fld="1" item="49"/>
          <tpl hier="33" item="4"/>
          <tpl fld="2" item="7"/>
          <tpl hier="40" item="17"/>
          <tpl hier="51" item="4294967295"/>
        </tpls>
      </n>
      <n v="12762026143.534576" in="0" bc="00B4F0FF" fc="00008000">
        <tpls c="5">
          <tpl fld="1" item="51"/>
          <tpl hier="33" item="4"/>
          <tpl fld="2" item="18"/>
          <tpl hier="40" item="17"/>
          <tpl hier="51" item="4294967295"/>
        </tpls>
      </n>
      <n v="20106051833.689999" in="0" bc="00B4F0FF" fc="00008000">
        <tpls c="5">
          <tpl fld="1" item="20"/>
          <tpl hier="33" item="4"/>
          <tpl fld="2" item="39"/>
          <tpl hier="40" item="17"/>
          <tpl hier="51" item="4294967295"/>
        </tpls>
      </n>
      <n v="20090791908.355" in="0" bc="00B4F0FF" fc="00008000">
        <tpls c="5">
          <tpl fld="1" item="29"/>
          <tpl hier="33" item="4"/>
          <tpl fld="2" item="34"/>
          <tpl hier="40" item="17"/>
          <tpl hier="51" item="4294967295"/>
        </tpls>
      </n>
      <n v="21158225481.749996" in="0" bc="00B4F0FF" fc="00008000">
        <tpls c="5">
          <tpl fld="1" item="20"/>
          <tpl hier="33" item="4"/>
          <tpl fld="2" item="42"/>
          <tpl hier="40" item="17"/>
          <tpl hier="51" item="4294967295"/>
        </tpls>
      </n>
      <n v="2672275700.0000124" in="0" bc="00B4F0FF" fc="00008000">
        <tpls c="5">
          <tpl fld="1" item="36"/>
          <tpl hier="33" item="4"/>
          <tpl fld="2" item="9"/>
          <tpl hier="40" item="17"/>
          <tpl hier="51" item="4294967295"/>
        </tpls>
      </n>
      <n v="127078178541.63" in="0" bc="00B4F0FF" fc="00008000">
        <tpls c="5">
          <tpl fld="1" item="5"/>
          <tpl hier="33" item="4"/>
          <tpl fld="2" item="42"/>
          <tpl hier="40" item="17"/>
          <tpl hier="51" item="4294967295"/>
        </tpls>
      </n>
      <n v="0.50445808295526362" in="0" bc="00B4F0FF" fc="00008000">
        <tpls c="5">
          <tpl fld="1" item="7"/>
          <tpl hier="33" item="4"/>
          <tpl fld="2" item="13"/>
          <tpl hier="40" item="17"/>
          <tpl hier="51" item="4294967295"/>
        </tpls>
      </n>
      <n v="208916100" in="0" bc="00B4F0FF" fc="00008000">
        <tpls c="5">
          <tpl fld="1" item="46"/>
          <tpl hier="33" item="4"/>
          <tpl fld="2" item="19"/>
          <tpl hier="40" item="17"/>
          <tpl hier="51" item="4294967295"/>
        </tpls>
      </n>
      <n v="107405451168.93961" in="0" bc="00B4F0FF" fc="00008000">
        <tpls c="5">
          <tpl fld="1" item="16"/>
          <tpl hier="33" item="4"/>
          <tpl fld="2" item="12"/>
          <tpl hier="40" item="17"/>
          <tpl hier="51" item="4294967295"/>
        </tpls>
      </n>
      <n v="108708658.86" in="0" bc="00B4F0FF" fc="00008000">
        <tpls c="5">
          <tpl fld="1" item="31"/>
          <tpl hier="33" item="4"/>
          <tpl fld="2" item="14"/>
          <tpl hier="40" item="17"/>
          <tpl hier="51" item="4294967295"/>
        </tpls>
      </n>
      <n v="446986188" in="0" bc="00B4F0FF" fc="00008000">
        <tpls c="5">
          <tpl fld="1" item="18"/>
          <tpl hier="33" item="4"/>
          <tpl fld="2" item="4"/>
          <tpl hier="40" item="17"/>
          <tpl hier="51" item="4294967295"/>
        </tpls>
      </n>
      <n v="0.14550103802355308" in="2" bc="00B4F0FF" fc="00008000">
        <tpls c="5">
          <tpl fld="1" item="9"/>
          <tpl hier="33" item="4"/>
          <tpl fld="2" item="26"/>
          <tpl hier="40" item="17"/>
          <tpl hier="51" item="4294967295"/>
        </tpls>
      </n>
      <m in="0" bc="00B4F0FF" fc="00404040">
        <tpls c="5">
          <tpl fld="1" item="14"/>
          <tpl hier="33" item="4"/>
          <tpl fld="2" item="2"/>
          <tpl hier="40" item="17"/>
          <tpl hier="51" item="4294967295"/>
        </tpls>
      </m>
      <n v="129860402.16000001" in="0" bc="00B4F0FF" fc="00008000">
        <tpls c="5">
          <tpl fld="1" item="30"/>
          <tpl hier="33" item="4"/>
          <tpl fld="2" item="1"/>
          <tpl hier="40" item="17"/>
          <tpl hier="51" item="4294967295"/>
        </tpls>
      </n>
      <m in="0" fc="00404040">
        <tpls c="5">
          <tpl fld="20" item="11"/>
          <tpl hier="33" item="4"/>
          <tpl fld="2" item="29"/>
          <tpl hier="40" item="17"/>
          <tpl hier="51" item="4294967295"/>
        </tpls>
      </m>
      <n v="27581523740" in="0" bc="00B4F0FF" fc="00008000">
        <tpls c="5">
          <tpl fld="1" item="44"/>
          <tpl hier="33" item="4"/>
          <tpl fld="2" item="0"/>
          <tpl hier="40" item="17"/>
          <tpl hier="51" item="4294967295"/>
        </tpls>
      </n>
      <n v="216332200" in="0" bc="00B4F0FF" fc="00008000">
        <tpls c="5">
          <tpl fld="1" item="11"/>
          <tpl hier="33" item="4"/>
          <tpl fld="2" item="41"/>
          <tpl hier="40" item="17"/>
          <tpl hier="51" item="4294967295"/>
        </tpls>
      </n>
      <n v="335043664.43000001" in="0" bc="00B4F0FF" fc="00008000">
        <tpls c="5">
          <tpl fld="1" item="10"/>
          <tpl hier="33" item="4"/>
          <tpl fld="2" item="13"/>
          <tpl hier="40" item="17"/>
          <tpl hier="51" item="4294967295"/>
        </tpls>
      </n>
      <n v="7.2701368335047992E-2" in="1" bc="00B4F0FF" fc="00008000">
        <tpls c="5">
          <tpl fld="1" item="21"/>
          <tpl hier="33" item="4"/>
          <tpl fld="2" item="39"/>
          <tpl hier="40" item="17"/>
          <tpl hier="51" item="4294967295"/>
        </tpls>
      </n>
      <n v="5577951590.7190847" in="0" bc="00B4F0FF" fc="00008000">
        <tpls c="5">
          <tpl fld="1" item="37"/>
          <tpl hier="33" item="4"/>
          <tpl fld="2" item="41"/>
          <tpl hier="40" item="17"/>
          <tpl hier="51" item="4294967295"/>
        </tpls>
      </n>
      <n v="527345590" in="0" bc="00B4F0FF" fc="00008000">
        <tpls c="5">
          <tpl fld="1" item="2"/>
          <tpl hier="33" item="4"/>
          <tpl fld="2" item="20"/>
          <tpl hier="40" item="17"/>
          <tpl hier="51" item="4294967295"/>
        </tpls>
      </n>
      <n v="156530800" in="0" bc="00B4F0FF" fc="00008000">
        <tpls c="5">
          <tpl fld="1" item="32"/>
          <tpl hier="33" item="4"/>
          <tpl fld="2" item="18"/>
          <tpl hier="40" item="17"/>
          <tpl hier="51" item="4294967295"/>
        </tpls>
      </n>
      <n v="1531777100" in="0" bc="00B4F0FF" fc="00008000">
        <tpls c="5">
          <tpl fld="1" item="12"/>
          <tpl hier="33" item="4"/>
          <tpl fld="2" item="17"/>
          <tpl hier="40" item="17"/>
          <tpl hier="51" item="4294967295"/>
        </tpls>
      </n>
      <n v="549057578.41999996" in="0" bc="00B4F0FF" fc="00008000">
        <tpls c="5">
          <tpl fld="1" item="2"/>
          <tpl hier="33" item="4"/>
          <tpl fld="2" item="22"/>
          <tpl hier="40" item="17"/>
          <tpl hier="51" item="4294967295"/>
        </tpls>
      </n>
      <n v="286319300" in="0" bc="00B4F0FF" fc="00008000">
        <tpls c="5">
          <tpl fld="1" item="10"/>
          <tpl hier="33" item="4"/>
          <tpl fld="2" item="11"/>
          <tpl hier="40" item="17"/>
          <tpl hier="51" item="4294967295"/>
        </tpls>
      </n>
      <m in="0" fc="00404040">
        <tpls c="5">
          <tpl fld="20" item="11"/>
          <tpl hier="33" item="4"/>
          <tpl fld="2" item="17"/>
          <tpl hier="40" item="17"/>
          <tpl hier="51" item="4294967295"/>
        </tpls>
      </m>
      <n v="96469900" in="0" bc="00B4F0FF" fc="00008000">
        <tpls c="5">
          <tpl fld="1" item="31"/>
          <tpl hier="33" item="4"/>
          <tpl fld="2" item="41"/>
          <tpl hier="40" item="17"/>
          <tpl hier="51" item="4294967295"/>
        </tpls>
      </n>
      <n v="1245086550" bc="00B4F0FF" fc="00008000">
        <tpls c="5">
          <tpl fld="1" item="38"/>
          <tpl hier="33" item="4"/>
          <tpl fld="2" item="39"/>
          <tpl hier="40" item="17"/>
          <tpl hier="51" item="4294967295"/>
        </tpls>
      </n>
      <n v="288898216.31999999" in="0" bc="00B4F0FF" fc="00008000">
        <tpls c="5">
          <tpl fld="1" item="10"/>
          <tpl hier="33" item="4"/>
          <tpl fld="2" item="8"/>
          <tpl hier="40" item="17"/>
          <tpl hier="51" item="4294967295"/>
        </tpls>
      </n>
      <n v="19637013086.060001" in="0" bc="00B4F0FF" fc="00008000">
        <tpls c="5">
          <tpl fld="1" item="20"/>
          <tpl hier="33" item="4"/>
          <tpl fld="2" item="18"/>
          <tpl hier="40" item="17"/>
          <tpl hier="51" item="4294967295"/>
        </tpls>
      </n>
      <n v="4100314536.4500017" in="0" bc="00B4F0FF" fc="00008000">
        <tpls c="5">
          <tpl fld="1" item="36"/>
          <tpl hier="33" item="4"/>
          <tpl fld="2" item="14"/>
          <tpl hier="40" item="17"/>
          <tpl hier="51" item="4294967295"/>
        </tpls>
      </n>
      <n v="928390656.53500009" in="0" bc="00B4F0FF" fc="00008000">
        <tpls c="5">
          <tpl fld="1" item="28"/>
          <tpl hier="33" item="4"/>
          <tpl fld="2" item="42"/>
          <tpl hier="40" item="17"/>
          <tpl hier="51" item="4294967295"/>
        </tpls>
      </n>
      <n v="0.14736216534757843" in="2" bc="00B4F0FF" fc="00008000">
        <tpls c="5">
          <tpl fld="1" item="9"/>
          <tpl hier="33" item="4"/>
          <tpl fld="2" item="40"/>
          <tpl hier="40" item="17"/>
          <tpl hier="51" item="4294967295"/>
        </tpls>
      </n>
      <n v="923533500" in="0" bc="00B4F0FF" fc="00008000">
        <tpls c="5">
          <tpl fld="1" item="14"/>
          <tpl hier="33" item="4"/>
          <tpl fld="2" item="29"/>
          <tpl hier="40" item="17"/>
          <tpl hier="51" item="4294967295"/>
        </tpls>
      </n>
      <n v="12881716649.059757" in="0" bc="00B4F0FF" fc="00008000">
        <tpls c="5">
          <tpl fld="1" item="51"/>
          <tpl hier="33" item="4"/>
          <tpl fld="2" item="41"/>
          <tpl hier="40" item="17"/>
          <tpl hier="51" item="4294967295"/>
        </tpls>
      </n>
      <n v="448757800" in="0" bc="00B4F0FF" fc="00008000">
        <tpls c="5">
          <tpl fld="1" item="18"/>
          <tpl hier="33" item="4"/>
          <tpl fld="2" item="41"/>
          <tpl hier="40" item="17"/>
          <tpl hier="51" item="4294967295"/>
        </tpls>
      </n>
      <n v="960387490.22500002" in="0" bc="00B4F0FF" fc="00008000">
        <tpls c="5">
          <tpl fld="1" item="28"/>
          <tpl hier="33" item="4"/>
          <tpl fld="2" item="41"/>
          <tpl hier="40" item="17"/>
          <tpl hier="51" item="4294967295"/>
        </tpls>
      </n>
      <n v="0.55598382166577776" in="0" bc="00B4F0FF" fc="00008000">
        <tpls c="5">
          <tpl fld="1" item="7"/>
          <tpl hier="33" item="4"/>
          <tpl fld="2" item="41"/>
          <tpl hier="40" item="17"/>
          <tpl hier="51" item="4294967295"/>
        </tpls>
      </n>
      <n v="127397165976.24474" in="0" bc="00B4F0FF" fc="00008000">
        <tpls c="5">
          <tpl fld="1" item="34"/>
          <tpl hier="33" item="4"/>
          <tpl fld="2" item="9"/>
          <tpl hier="40" item="17"/>
          <tpl hier="51" item="4294967295"/>
        </tpls>
      </n>
      <n v="0.46456626995033046" in="0" bc="00B4F0FF" fc="00008000">
        <tpls c="5">
          <tpl fld="1" item="7"/>
          <tpl hier="33" item="4"/>
          <tpl fld="2" item="25"/>
          <tpl hier="40" item="17"/>
          <tpl hier="51" item="4294967295"/>
        </tpls>
      </n>
      <n v="1255168625.1625314" in="0" bc="00B4F0FF" fc="00008000">
        <tpls c="5">
          <tpl fld="1" item="12"/>
          <tpl hier="33" item="4"/>
          <tpl fld="2" item="32"/>
          <tpl hier="40" item="17"/>
          <tpl hier="51" item="4294967295"/>
        </tpls>
      </n>
      <n v="367217561000" in="0" bc="00B4F0FF" fc="00008000">
        <tpls c="5">
          <tpl fld="1" item="3"/>
          <tpl hier="33" item="4"/>
          <tpl fld="2" item="35"/>
          <tpl hier="40" item="17"/>
          <tpl hier="51" item="4294967295"/>
        </tpls>
      </n>
      <m in="0" fc="00404040">
        <tpls c="5">
          <tpl fld="9" item="10"/>
          <tpl hier="33" item="4"/>
          <tpl fld="2" item="29"/>
          <tpl hier="40" item="17"/>
          <tpl hier="51" item="4294967295"/>
        </tpls>
      </m>
      <m in="0" fc="00404040">
        <tpls c="5">
          <tpl fld="9" item="9"/>
          <tpl hier="33" item="4"/>
          <tpl fld="2" item="14"/>
          <tpl hier="40" item="17"/>
          <tpl hier="51" item="4294967295"/>
        </tpls>
      </m>
      <n v="0.14529211109085141" in="2" bc="00B4F0FF" fc="00008000">
        <tpls c="5">
          <tpl fld="1" item="15"/>
          <tpl hier="33" item="4"/>
          <tpl fld="2" item="13"/>
          <tpl hier="40" item="17"/>
          <tpl hier="51" item="4294967295"/>
        </tpls>
      </n>
      <n v="59968023310.149994" in="0" bc="00B4F0FF" fc="00008000">
        <tpls c="5">
          <tpl fld="1" item="43"/>
          <tpl hier="33" item="4"/>
          <tpl fld="2" item="3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7"/>
          <tpl hier="40" item="17"/>
          <tpl hier="51" item="4294967295"/>
        </tpls>
      </m>
      <n v="125372638098.84801" in="0" bc="00B4F0FF" fc="00008000">
        <tpls c="5">
          <tpl fld="1" item="34"/>
          <tpl hier="33" item="4"/>
          <tpl fld="2" item="34"/>
          <tpl hier="40" item="17"/>
          <tpl hier="51" item="4294967295"/>
        </tpls>
      </n>
      <n v="62477144077.440002" in="0" bc="00B4F0FF" fc="00008000">
        <tpls c="5">
          <tpl fld="1" item="43"/>
          <tpl hier="33" item="4"/>
          <tpl fld="2" item="4"/>
          <tpl hier="40" item="17"/>
          <tpl hier="51" item="4294967295"/>
        </tpls>
      </n>
      <n v="1688841330.26" in="0" bc="00B4F0FF" fc="00008000">
        <tpls c="5">
          <tpl fld="1" item="28"/>
          <tpl hier="33" item="4"/>
          <tpl fld="2" item="21"/>
          <tpl hier="40" item="17"/>
          <tpl hier="51" item="4294967295"/>
        </tpls>
      </n>
      <n v="10821139404.179073" in="0" bc="00B4F0FF" fc="00008000">
        <tpls c="5">
          <tpl fld="1" item="40"/>
          <tpl hier="33" item="4"/>
          <tpl fld="2" item="26"/>
          <tpl hier="40" item="17"/>
          <tpl hier="51" item="4294967295"/>
        </tpls>
      </n>
      <n v="62152078.893755004" in="0" bc="00B4F0FF" fc="00008000">
        <tpls c="5">
          <tpl fld="1" item="31"/>
          <tpl hier="33" item="4"/>
          <tpl fld="2" item="25"/>
          <tpl hier="40" item="17"/>
          <tpl hier="51" item="4294967295"/>
        </tpls>
      </n>
      <n v="1007534450.87" in="0" bc="00B4F0FF" fc="00008000">
        <tpls c="5">
          <tpl fld="1" item="28"/>
          <tpl hier="33" item="4"/>
          <tpl fld="2" item="6"/>
          <tpl hier="40" item="17"/>
          <tpl hier="51" item="4294967295"/>
        </tpls>
      </n>
      <n v="56970100" in="0" bc="00B4F0FF" fc="00008000">
        <tpls c="5">
          <tpl fld="1" item="19"/>
          <tpl hier="33" item="4"/>
          <tpl fld="2" item="34"/>
          <tpl hier="40" item="17"/>
          <tpl hier="51" item="4294967295"/>
        </tpls>
      </n>
      <n v="45107403442.434998" in="0" bc="00B4F0FF" fc="00008000">
        <tpls c="5">
          <tpl fld="1" item="43"/>
          <tpl hier="33" item="4"/>
          <tpl fld="2" item="17"/>
          <tpl hier="40" item="17"/>
          <tpl hier="51" item="4294967295"/>
        </tpls>
      </n>
      <n v="108592000" in="0" bc="00B4F0FF" fc="00008000">
        <tpls c="5">
          <tpl fld="1" item="30"/>
          <tpl hier="33" item="4"/>
          <tpl fld="2" item="35"/>
          <tpl hier="40" item="17"/>
          <tpl hier="51" item="4294967295"/>
        </tpls>
      </n>
      <n v="126497200" in="0" bc="00B4F0FF" fc="00008000">
        <tpls c="5">
          <tpl fld="1" item="32"/>
          <tpl hier="33" item="4"/>
          <tpl fld="2" item="28"/>
          <tpl hier="40" item="17"/>
          <tpl hier="51" item="4294967295"/>
        </tpls>
      </n>
      <m in="0" bc="00B4F0FF" fc="00404040">
        <tpls c="5">
          <tpl fld="1" item="17"/>
          <tpl hier="33" item="4"/>
          <tpl fld="2" item="12"/>
          <tpl hier="40" item="17"/>
          <tpl hier="51" item="4294967295"/>
        </tpls>
      </m>
      <n v="541012245918.59009" in="0" bc="00B4F0FF" fc="00008000">
        <tpls c="5">
          <tpl fld="1" item="3"/>
          <tpl hier="33" item="4"/>
          <tpl fld="2" item="1"/>
          <tpl hier="40" item="17"/>
          <tpl hier="51" item="4294967295"/>
        </tpls>
      </n>
      <n v="887659500" in="0" bc="00B4F0FF" fc="00008000">
        <tpls c="5">
          <tpl fld="1" item="14"/>
          <tpl hier="33" item="4"/>
          <tpl fld="2" item="35"/>
          <tpl hier="40" item="17"/>
          <tpl hier="51" item="4294967295"/>
        </tpls>
      </n>
      <n v="3072201676.5550003" in="0" fc="00008000">
        <tpls c="5">
          <tpl fld="9" item="5"/>
          <tpl hier="33" item="4"/>
          <tpl fld="2" item="6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4"/>
          <tpl hier="40" item="17"/>
          <tpl hier="51" item="4294967295"/>
        </tpls>
      </n>
      <n v="555935000" in="0" bc="00B4F0FF" fc="00008000">
        <tpls c="5">
          <tpl fld="1" item="39"/>
          <tpl hier="33" item="4"/>
          <tpl fld="2" item="11"/>
          <tpl hier="40" item="17"/>
          <tpl hier="51" item="4294967295"/>
        </tpls>
      </n>
      <n v="260318800" in="0" bc="00B4F0FF" fc="00008000">
        <tpls c="5">
          <tpl fld="1" item="6"/>
          <tpl hier="33" item="4"/>
          <tpl fld="2" item="9"/>
          <tpl hier="40" item="17"/>
          <tpl hier="51" item="4294967295"/>
        </tpls>
      </n>
      <n v="0.14536233013614877" in="2" bc="00B4F0FF" fc="00008000">
        <tpls c="5">
          <tpl fld="1" item="9"/>
          <tpl hier="33" item="4"/>
          <tpl fld="2" item="28"/>
          <tpl hier="40" item="17"/>
          <tpl hier="51" item="4294967295"/>
        </tpls>
      </n>
      <m in="2" bc="00B4F0FF" fc="00404040">
        <tpls c="5">
          <tpl fld="1" item="9"/>
          <tpl hier="33" item="4"/>
          <tpl fld="2" item="12"/>
          <tpl hier="40" item="17"/>
          <tpl hier="51" item="4294967295"/>
        </tpls>
      </m>
      <n v="0.49928542822216176" in="0" bc="00B4F0FF" fc="00008000">
        <tpls c="5">
          <tpl fld="1" item="7"/>
          <tpl hier="33" item="4"/>
          <tpl fld="2" item="36"/>
          <tpl hier="40" item="17"/>
          <tpl hier="51" item="4294967295"/>
        </tpls>
      </n>
      <n v="12691591303.301802" in="0" bc="00B4F0FF" fc="00008000">
        <tpls c="5">
          <tpl fld="1" item="51"/>
          <tpl hier="33" item="4"/>
          <tpl fld="2" item="23"/>
          <tpl hier="40" item="17"/>
          <tpl hier="51" item="4294967295"/>
        </tpls>
      </n>
      <n v="133678739560.78999" in="0" bc="00B4F0FF" fc="00008000">
        <tpls c="5">
          <tpl fld="1" item="5"/>
          <tpl hier="33" item="4"/>
          <tpl fld="2" item="34"/>
          <tpl hier="40" item="17"/>
          <tpl hier="51" item="4294967295"/>
        </tpls>
      </n>
      <n v="1498436350.3900003" in="0" bc="00B4F0FF" fc="00008000">
        <tpls c="5">
          <tpl fld="1" item="12"/>
          <tpl hier="33" item="4"/>
          <tpl fld="2" item="5"/>
          <tpl hier="40" item="17"/>
          <tpl hier="51" item="4294967295"/>
        </tpls>
      </n>
      <m in="0" fc="00404040">
        <tpls c="5">
          <tpl fld="9" item="10"/>
          <tpl hier="33" item="4"/>
          <tpl fld="2" item="42"/>
          <tpl hier="40" item="17"/>
          <tpl hier="51" item="4294967295"/>
        </tpls>
      </m>
      <n v="-5796514.5300000012" in="0" bc="00B4F0FF" fc="00000080">
        <tpls c="5">
          <tpl fld="1" item="41"/>
          <tpl hier="33" item="4"/>
          <tpl fld="2" item="4"/>
          <tpl hier="40" item="17"/>
          <tpl hier="51" item="4294967295"/>
        </tpls>
      </n>
      <m in="0" fc="00404040">
        <tpls c="5">
          <tpl fld="20" item="11"/>
          <tpl hier="33" item="4"/>
          <tpl fld="2" item="8"/>
          <tpl hier="40" item="17"/>
          <tpl hier="51" item="4294967295"/>
        </tpls>
      </m>
      <n v="1397132852.6413808" in="0" bc="00B4F0FF" fc="00008000">
        <tpls c="5">
          <tpl fld="1" item="12"/>
          <tpl hier="33" item="4"/>
          <tpl fld="2" item="24"/>
          <tpl hier="40" item="17"/>
          <tpl hier="51" item="4294967295"/>
        </tpls>
      </n>
      <n v="587635580" in="0" bc="00B4F0FF" fc="00008000">
        <tpls c="5">
          <tpl fld="1" item="39"/>
          <tpl hier="33" item="4"/>
          <tpl fld="2" item="39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3"/>
          <tpl hier="40" item="17"/>
          <tpl hier="51" item="4294967295"/>
        </tpls>
      </m>
      <n v="723768219.62" in="0" bc="00B4F0FF" fc="00008000">
        <tpls c="5">
          <tpl fld="1" item="13"/>
          <tpl hier="33" item="4"/>
          <tpl fld="2" item="14"/>
          <tpl hier="40" item="17"/>
          <tpl hier="51" item="4294967295"/>
        </tpls>
      </n>
      <n v="11525714983.599289" in="0" bc="00B4F0FF" fc="00008000">
        <tpls c="5">
          <tpl fld="1" item="51"/>
          <tpl hier="33" item="4"/>
          <tpl fld="2" item="21"/>
          <tpl hier="40" item="17"/>
          <tpl hier="51" item="4294967295"/>
        </tpls>
      </n>
      <n v="161513100" in="0" bc="00B4F0FF" fc="00008000">
        <tpls c="5">
          <tpl fld="1" item="46"/>
          <tpl hier="33" item="4"/>
          <tpl fld="2" item="18"/>
          <tpl hier="40" item="17"/>
          <tpl hier="51" item="4294967295"/>
        </tpls>
      </n>
      <n v="669808160.77999926" in="0" bc="00B4F0FF" fc="00008000">
        <tpls c="5">
          <tpl fld="1" item="13"/>
          <tpl hier="33" item="4"/>
          <tpl fld="2" item="13"/>
          <tpl hier="40" item="17"/>
          <tpl hier="51" item="4294967295"/>
        </tpls>
      </n>
      <n v="0.12516494134240511" in="1" bc="00B4F0FF" fc="00008000">
        <tpls c="5">
          <tpl fld="1" item="21"/>
          <tpl hier="33" item="4"/>
          <tpl fld="2" item="11"/>
          <tpl hier="40" item="17"/>
          <tpl hier="51" item="4294967295"/>
        </tpls>
      </n>
      <n v="9.6454619993788904E-2" in="1" bc="00B4F0FF" fc="00008000">
        <tpls c="5">
          <tpl fld="1" item="21"/>
          <tpl hier="33" item="4"/>
          <tpl fld="2" item="33"/>
          <tpl hier="40" item="17"/>
          <tpl hier="51" item="4294967295"/>
        </tpls>
      </n>
      <n v="587090500" in="0" bc="00B4F0FF" fc="00008000">
        <tpls c="5">
          <tpl fld="1" item="39"/>
          <tpl hier="33" item="4"/>
          <tpl fld="2" item="27"/>
          <tpl hier="40" item="17"/>
          <tpl hier="51" item="4294967295"/>
        </tpls>
      </n>
      <n v="0.15637325356550599" in="2" bc="00B4F0FF" fc="00008000">
        <tpls c="5">
          <tpl fld="1" item="9"/>
          <tpl hier="33" item="4"/>
          <tpl fld="2" item="23"/>
          <tpl hier="40" item="17"/>
          <tpl hier="51" item="4294967295"/>
        </tpls>
      </n>
      <n v="256759150300" in="0" bc="00B4F0FF" fc="00008000">
        <tpls c="5">
          <tpl fld="1" item="3"/>
          <tpl hier="33" item="4"/>
          <tpl fld="2" item="11"/>
          <tpl hier="40" item="17"/>
          <tpl hier="51" item="4294967295"/>
        </tpls>
      </n>
      <n v="194512842400" in="0" bc="00B4F0FF" fc="00008000">
        <tpls c="5">
          <tpl fld="1" item="16"/>
          <tpl hier="33" item="4"/>
          <tpl fld="2" item="40"/>
          <tpl hier="40" item="17"/>
          <tpl hier="51" item="4294967295"/>
        </tpls>
      </n>
      <n v="3.3138337628112013E-3" in="1" bc="00B4F0FF" fc="00008000">
        <tpls c="5">
          <tpl fld="1" item="24"/>
          <tpl hier="33" item="4"/>
          <tpl fld="2" item="42"/>
          <tpl hier="40" item="17"/>
          <tpl hier="51" item="4294967295"/>
        </tpls>
      </n>
      <m in="0" bc="00B4F0FF" fc="00404040">
        <tpls c="5">
          <tpl fld="1" item="44"/>
          <tpl hier="33" item="4"/>
          <tpl fld="2" item="12"/>
          <tpl hier="40" item="17"/>
          <tpl hier="51" item="4294967295"/>
        </tpls>
      </m>
      <n v="98717800" in="0" bc="00B4F0FF" fc="00008000">
        <tpls c="5">
          <tpl fld="1" item="32"/>
          <tpl hier="33" item="4"/>
          <tpl fld="2" item="27"/>
          <tpl hier="40" item="17"/>
          <tpl hier="51" item="4294967295"/>
        </tpls>
      </n>
      <n v="232944616.34999996" in="0" bc="00B4F0FF" fc="00008000">
        <tpls c="5">
          <tpl fld="1" item="11"/>
          <tpl hier="33" item="4"/>
          <tpl fld="2" item="34"/>
          <tpl hier="40" item="17"/>
          <tpl hier="51" item="4294967295"/>
        </tpls>
      </n>
      <n v="919675337.11999965" in="0" bc="00B4F0FF" fc="00008000">
        <tpls c="5">
          <tpl fld="1" item="14"/>
          <tpl hier="33" item="4"/>
          <tpl fld="2" item="31"/>
          <tpl hier="40" item="17"/>
          <tpl hier="51" item="4294967295"/>
        </tpls>
      </n>
      <m in="0" fc="00404040">
        <tpls c="5">
          <tpl fld="20" item="10"/>
          <tpl hier="33" item="4"/>
          <tpl fld="2" item="42"/>
          <tpl hier="40" item="17"/>
          <tpl hier="51" item="4294967295"/>
        </tpls>
      </m>
      <n v="9877829321.9874992" in="0" bc="00B4F0FF" fc="00008000">
        <tpls c="5">
          <tpl fld="1" item="37"/>
          <tpl hier="33" item="4"/>
          <tpl fld="2" item="33"/>
          <tpl hier="40" item="17"/>
          <tpl hier="51" item="4294967295"/>
        </tpls>
      </n>
      <n v="138543462.31" in="0" bc="00B4F0FF" fc="00008000">
        <tpls c="5">
          <tpl fld="1" item="46"/>
          <tpl hier="33" item="4"/>
          <tpl fld="2" item="0"/>
          <tpl hier="40" item="17"/>
          <tpl hier="51" item="4294967295"/>
        </tpls>
      </n>
      <n v="0.58151854100362477" in="0" bc="00B4F0FF" fc="00008000">
        <tpls c="5">
          <tpl fld="1" item="7"/>
          <tpl hier="33" item="4"/>
          <tpl fld="2" item="14"/>
          <tpl hier="40" item="17"/>
          <tpl hier="51" item="4294967295"/>
        </tpls>
      </n>
      <n v="28592245.050000008" in="0" bc="00B4F0FF" fc="00008000">
        <tpls c="5">
          <tpl fld="1" item="25"/>
          <tpl hier="33" item="4"/>
          <tpl fld="2" item="42"/>
          <tpl hier="40" item="17"/>
          <tpl hier="51" item="4294967295"/>
        </tpls>
      </n>
      <n v="0.16393631871250977" in="2" bc="00B4F0FF" fc="00008000">
        <tpls c="5">
          <tpl fld="1" item="9"/>
          <tpl hier="33" item="4"/>
          <tpl fld="2" item="14"/>
          <tpl hier="40" item="17"/>
          <tpl hier="51" item="4294967295"/>
        </tpls>
      </n>
      <n v="112196700.00000001" in="0" bc="00B4F0FF" fc="00008000">
        <tpls c="5">
          <tpl fld="1" item="31"/>
          <tpl hier="33" item="4"/>
          <tpl fld="2" item="8"/>
          <tpl hier="40" item="17"/>
          <tpl hier="51" item="4294967295"/>
        </tpls>
      </n>
      <n v="2881590187.2893934" in="0" bc="00B4F0FF" fc="00008000">
        <tpls c="5">
          <tpl fld="1" item="37"/>
          <tpl hier="33" item="4"/>
          <tpl fld="2" item="9"/>
          <tpl hier="40" item="17"/>
          <tpl hier="51" item="4294967295"/>
        </tpls>
      </n>
      <n v="91130320" in="0" bc="00B4F0FF" fc="00008000">
        <tpls c="5">
          <tpl fld="1" item="30"/>
          <tpl hier="33" item="4"/>
          <tpl fld="2" item="39"/>
          <tpl hier="40" item="17"/>
          <tpl hier="51" item="4294967295"/>
        </tpls>
      </n>
      <m in="0" fc="00404040">
        <tpls c="5">
          <tpl fld="9" item="9"/>
          <tpl hier="33" item="4"/>
          <tpl fld="2" item="33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40"/>
          <tpl hier="40" item="17"/>
          <tpl hier="51" item="4294967295"/>
        </tpls>
      </n>
      <n v="649956271.36000013" in="0" bc="00B4F0FF" fc="00008000">
        <tpls c="5">
          <tpl fld="1" item="54"/>
          <tpl hier="33" item="4"/>
          <tpl fld="2" item="31"/>
          <tpl hier="40" item="17"/>
          <tpl hier="51" item="4294967295"/>
        </tpls>
      </n>
      <n v="43418790553.75" in="0" bc="00B4F0FF" fc="00008000">
        <tpls c="5">
          <tpl fld="1" item="33"/>
          <tpl hier="33" item="4"/>
          <tpl fld="2" item="6"/>
          <tpl hier="40" item="17"/>
          <tpl hier="51" item="4294967295"/>
        </tpls>
      </n>
      <n v="92113998944.439606" in="0" bc="00B4F0FF" fc="00008000">
        <tpls c="5">
          <tpl fld="1" item="33"/>
          <tpl hier="33" item="4"/>
          <tpl fld="2" item="42"/>
          <tpl hier="40" item="17"/>
          <tpl hier="51" item="4294967295"/>
        </tpls>
      </n>
      <m in="0" bc="00B4F0FF" fc="00404040">
        <tpls c="5">
          <tpl fld="1" item="29"/>
          <tpl hier="33" item="4"/>
          <tpl fld="2" item="19"/>
          <tpl hier="40" item="17"/>
          <tpl hier="51" item="4294967295"/>
        </tpls>
      </m>
      <n v="6075964096.1701889" in="0" bc="00B4F0FF" fc="00008000">
        <tpls c="5">
          <tpl fld="1" item="37"/>
          <tpl hier="33" item="4"/>
          <tpl fld="2" item="42"/>
          <tpl hier="40" item="17"/>
          <tpl hier="51" item="4294967295"/>
        </tpls>
      </n>
      <n v="965615949.9200002" in="0" bc="00B4F0FF" fc="00008000">
        <tpls c="5">
          <tpl fld="1" item="14"/>
          <tpl hier="33" item="4"/>
          <tpl fld="2" item="4"/>
          <tpl hier="40" item="17"/>
          <tpl hier="51" item="4294967295"/>
        </tpls>
      </n>
      <n v="21428189111.16" in="0" bc="00B4F0FF" fc="00008000">
        <tpls c="5">
          <tpl fld="1" item="42"/>
          <tpl hier="33" item="4"/>
          <tpl fld="2" item="6"/>
          <tpl hier="40" item="17"/>
          <tpl hier="51" item="4294967295"/>
        </tpls>
      </n>
      <n v="20786832508.355" in="0" bc="00B4F0FF" fc="00008000">
        <tpls c="5">
          <tpl fld="1" item="42"/>
          <tpl hier="33" item="4"/>
          <tpl fld="2" item="34"/>
          <tpl hier="40" item="17"/>
          <tpl hier="51" item="4294967295"/>
        </tpls>
      </n>
      <n v="108851700" in="0" bc="00B4F0FF" fc="00008000">
        <tpls c="5">
          <tpl fld="1" item="30"/>
          <tpl hier="33" item="4"/>
          <tpl fld="2" item="41"/>
          <tpl hier="40" item="17"/>
          <tpl hier="51" item="4294967295"/>
        </tpls>
      </n>
      <n v="70093338748.949997" in="0" bc="00B4F0FF" fc="00008000">
        <tpls c="5">
          <tpl fld="1" item="43"/>
          <tpl hier="33" item="4"/>
          <tpl fld="2" item="13"/>
          <tpl hier="40" item="17"/>
          <tpl hier="51" item="4294967295"/>
        </tpls>
      </n>
      <n v="303817900" in="0" bc="00B4F0FF" fc="00008000">
        <tpls c="5">
          <tpl fld="1" item="6"/>
          <tpl hier="33" item="4"/>
          <tpl fld="2" item="20"/>
          <tpl hier="40" item="17"/>
          <tpl hier="51" item="4294967295"/>
        </tpls>
      </n>
      <n v="129976895202.45039" in="0" bc="00B4F0FF" fc="00008000">
        <tpls c="5">
          <tpl fld="1" item="17"/>
          <tpl hier="33" item="4"/>
          <tpl fld="2" item="31"/>
          <tpl hier="40" item="17"/>
          <tpl hier="51" item="4294967295"/>
        </tpls>
      </n>
      <n v="8.5454342320272596E-3" in="1" bc="00B4F0FF" fc="00008000">
        <tpls c="5">
          <tpl fld="1" item="24"/>
          <tpl hier="33" item="4"/>
          <tpl fld="2" item="12"/>
          <tpl hier="40" item="17"/>
          <tpl hier="51" item="4294967295"/>
        </tpls>
      </n>
      <n v="0.48071923680615986" in="0" bc="00B4F0FF" fc="00008000">
        <tpls c="5">
          <tpl fld="1" item="7"/>
          <tpl hier="33" item="4"/>
          <tpl fld="2" item="24"/>
          <tpl hier="40" item="17"/>
          <tpl hier="51" item="4294967295"/>
        </tpls>
      </n>
      <n v="183296336478.76599" in="0" bc="00B4F0FF" fc="00008000">
        <tpls c="5">
          <tpl fld="1" item="4"/>
          <tpl hier="33" item="4"/>
          <tpl fld="2" item="4"/>
          <tpl hier="40" item="17"/>
          <tpl hier="51" item="4294967295"/>
        </tpls>
      </n>
      <m in="0" bc="00B4F0FF" fc="00404040">
        <tpls c="5">
          <tpl fld="1" item="28"/>
          <tpl hier="33" item="4"/>
          <tpl fld="2" item="24"/>
          <tpl hier="40" item="17"/>
          <tpl hier="51" item="4294967295"/>
        </tpls>
      </m>
      <n v="88539073251.318481" in="0" bc="00B4F0FF" fc="00008000">
        <tpls c="5">
          <tpl fld="1" item="33"/>
          <tpl hier="33" item="4"/>
          <tpl fld="2" item="40"/>
          <tpl hier="40" item="17"/>
          <tpl hier="51" item="4294967295"/>
        </tpls>
      </n>
      <n v="84649290620.504501" in="0" bc="00B4F0FF" fc="00008000">
        <tpls c="5">
          <tpl fld="1" item="33"/>
          <tpl hier="33" item="4"/>
          <tpl fld="2" item="15"/>
          <tpl hier="40" item="17"/>
          <tpl hier="51" item="4294967295"/>
        </tpls>
      </n>
      <n v="438786600" in="0" bc="00B4F0FF" fc="00008000">
        <tpls c="5">
          <tpl fld="1" item="18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0"/>
          <tpl hier="40" item="17"/>
          <tpl hier="51" item="4294967295"/>
        </tpls>
      </m>
      <n v="34813792.859999999" in="0" bc="00B4F0FF" fc="00008000">
        <tpls c="5">
          <tpl fld="1" item="19"/>
          <tpl hier="33" item="4"/>
          <tpl fld="2" item="22"/>
          <tpl hier="40" item="17"/>
          <tpl hier="51" item="4294967295"/>
        </tpls>
      </n>
      <n v="37308505.914688103" in="0" bc="00B4F0FF" fc="00008000">
        <tpls c="5">
          <tpl fld="1" item="19"/>
          <tpl hier="33" item="4"/>
          <tpl fld="2" item="32"/>
          <tpl hier="40" item="17"/>
          <tpl hier="51" item="4294967295"/>
        </tpls>
      </n>
      <m in="0" bc="00B4F0FF" fc="00404040">
        <tpls c="5">
          <tpl fld="1" item="3"/>
          <tpl hier="33" item="4"/>
          <tpl fld="2" item="3"/>
          <tpl hier="40" item="17"/>
          <tpl hier="51" item="4294967295"/>
        </tpls>
      </m>
      <m in="0" bc="00B4F0FF" fc="00404040">
        <tpls c="5">
          <tpl fld="1" item="20"/>
          <tpl hier="33" item="4"/>
          <tpl fld="2" item="36"/>
          <tpl hier="40" item="17"/>
          <tpl hier="51" item="4294967295"/>
        </tpls>
      </m>
      <n v="10820183038.201572" in="0" bc="00B4F0FF" fc="00008000">
        <tpls c="5">
          <tpl fld="1" item="40"/>
          <tpl hier="33" item="4"/>
          <tpl fld="2" item="15"/>
          <tpl hier="40" item="17"/>
          <tpl hier="51" item="4294967295"/>
        </tpls>
      </n>
      <n v="318441800" in="0" bc="00B4F0FF" fc="00008000">
        <tpls c="5">
          <tpl fld="1" item="10"/>
          <tpl hier="33" item="4"/>
          <tpl fld="2" item="30"/>
          <tpl hier="40" item="17"/>
          <tpl hier="51" item="4294967295"/>
        </tpls>
      </n>
      <m in="0" fc="00404040">
        <tpls c="5">
          <tpl fld="9" item="10"/>
          <tpl hier="33" item="4"/>
          <tpl fld="2" item="9"/>
          <tpl hier="40" item="17"/>
          <tpl hier="51" item="4294967295"/>
        </tpls>
      </m>
      <m in="0" bc="00B4F0FF" fc="00404040">
        <tpls c="5">
          <tpl fld="1" item="28"/>
          <tpl hier="33" item="4"/>
          <tpl fld="2" item="25"/>
          <tpl hier="40" item="17"/>
          <tpl hier="51" item="4294967295"/>
        </tpls>
      </m>
      <n v="0.13114632891504999" in="2" bc="00B4F0FF" fc="00008000">
        <tpls c="5">
          <tpl fld="1" item="15"/>
          <tpl hier="33" item="4"/>
          <tpl fld="2" item="9"/>
          <tpl hier="40" item="17"/>
          <tpl hier="51" item="4294967295"/>
        </tpls>
      </n>
      <m in="0" fc="00404040">
        <tpls c="5">
          <tpl fld="20" item="10"/>
          <tpl hier="33" item="4"/>
          <tpl fld="2" item="35"/>
          <tpl hier="40" item="17"/>
          <tpl hier="51" item="4294967295"/>
        </tpls>
      </m>
      <n v="284320000" in="0" bc="00B4F0FF" fc="00008000">
        <tpls c="5">
          <tpl fld="1" item="10"/>
          <tpl hier="33" item="4"/>
          <tpl fld="2" item="37"/>
          <tpl hier="40" item="17"/>
          <tpl hier="51" item="4294967295"/>
        </tpls>
      </n>
      <n v="1031786310" in="0" bc="00B4F0FF" fc="00008000">
        <tpls c="5">
          <tpl fld="1" item="54"/>
          <tpl hier="33" item="4"/>
          <tpl fld="2" item="39"/>
          <tpl hier="40" item="17"/>
          <tpl hier="51" item="4294967295"/>
        </tpls>
      </n>
      <n v="936581800" in="0" bc="00B4F0FF" fc="00008000">
        <tpls c="5">
          <tpl fld="1" item="54"/>
          <tpl hier="33" item="4"/>
          <tpl fld="2" item="15"/>
          <tpl hier="40" item="17"/>
          <tpl hier="51" item="4294967295"/>
        </tpls>
      </n>
      <n v="590196170.07000017" in="0" bc="00B4F0FF" fc="00008000">
        <tpls c="5">
          <tpl fld="1" item="54"/>
          <tpl hier="33" item="4"/>
          <tpl fld="2" item="18"/>
          <tpl hier="40" item="17"/>
          <tpl hier="51" item="4294967295"/>
        </tpls>
      </n>
      <n v="158454545800" in="0" bc="00B4F0FF" fc="00008000">
        <tpls c="5">
          <tpl fld="1" item="16"/>
          <tpl hier="33" item="4"/>
          <tpl fld="2" item="29"/>
          <tpl hier="40" item="17"/>
          <tpl hier="51" item="4294967295"/>
        </tpls>
      </n>
      <n v="25192791726.379997" in="0" bc="00B4F0FF" fc="00008000">
        <tpls c="5">
          <tpl fld="1" item="43"/>
          <tpl hier="33" item="4"/>
          <tpl fld="2" item="37"/>
          <tpl hier="40" item="17"/>
          <tpl hier="51" item="4294967295"/>
        </tpls>
      </n>
      <n v="0.59776833203281032" bc="00B4F0FF" fc="00008000">
        <tpls c="5">
          <tpl fld="1" item="48"/>
          <tpl hier="33" item="4"/>
          <tpl fld="2" item="8"/>
          <tpl hier="40" item="17"/>
          <tpl hier="51" item="4294967295"/>
        </tpls>
      </n>
      <m in="0" bc="00B4F0FF" fc="00404040">
        <tpls c="5">
          <tpl fld="1" item="43"/>
          <tpl hier="33" item="4"/>
          <tpl fld="2" item="19"/>
          <tpl hier="40" item="17"/>
          <tpl hier="51" item="4294967295"/>
        </tpls>
      </m>
      <n v="81123979.030000001" in="0" bc="00B4F0FF" fc="00008000">
        <tpls c="5">
          <tpl fld="1" item="30"/>
          <tpl hier="33" item="4"/>
          <tpl fld="2" item="4"/>
          <tpl hier="40" item="17"/>
          <tpl hier="51" item="4294967295"/>
        </tpls>
      </n>
      <m in="0" fc="00404040">
        <tpls c="5">
          <tpl fld="9" item="14"/>
          <tpl hier="33" item="4"/>
          <tpl fld="2" item="33"/>
          <tpl hier="40" item="17"/>
          <tpl hier="51" item="4294967295"/>
        </tpls>
      </m>
      <n v="0.50241244632066029" bc="00B4F0FF" fc="00008000">
        <tpls c="5">
          <tpl fld="1" item="48"/>
          <tpl hier="33" item="4"/>
          <tpl fld="2" item="16"/>
          <tpl hier="40" item="17"/>
          <tpl hier="51" item="4294967295"/>
        </tpls>
      </n>
      <n v="175230100" in="0" bc="00B4F0FF" fc="00008000">
        <tpls c="5">
          <tpl fld="1" item="1"/>
          <tpl hier="33" item="4"/>
          <tpl fld="2" item="29"/>
          <tpl hier="40" item="17"/>
          <tpl hier="51" item="4294967295"/>
        </tpls>
      </n>
      <n v="157585660" in="0" bc="00B4F0FF" fc="00008000">
        <tpls c="5">
          <tpl fld="1" item="11"/>
          <tpl hier="33" item="4"/>
          <tpl fld="2" item="39"/>
          <tpl hier="40" item="17"/>
          <tpl hier="51" item="4294967295"/>
        </tpls>
      </n>
      <n v="295597243.30999994" in="0" bc="00B4F0FF" fc="00008000">
        <tpls c="5">
          <tpl fld="1" item="10"/>
          <tpl hier="33" item="4"/>
          <tpl fld="2" item="22"/>
          <tpl hier="40" item="17"/>
          <tpl hier="51" item="4294967295"/>
        </tpls>
      </n>
      <n v="10720604975.99625" in="0" bc="00B4F0FF" fc="00008000">
        <tpls c="5">
          <tpl fld="1" item="40"/>
          <tpl hier="33" item="4"/>
          <tpl fld="2" item="13"/>
          <tpl hier="40" item="17"/>
          <tpl hier="51" item="4294967295"/>
        </tpls>
      </n>
      <n v="0.55155306245837643" bc="00B4F0FF" fc="00008000">
        <tpls c="5">
          <tpl fld="1" item="48"/>
          <tpl hier="33" item="4"/>
          <tpl fld="2" item="40"/>
          <tpl hier="40" item="17"/>
          <tpl hier="51" item="4294967295"/>
        </tpls>
      </n>
      <m in="0" fc="00404040">
        <tpls c="5">
          <tpl fld="20" item="10"/>
          <tpl hier="33" item="4"/>
          <tpl fld="2" item="33"/>
          <tpl hier="40" item="17"/>
          <tpl hier="51" item="4294967295"/>
        </tpls>
      </m>
      <n v="142267100" in="0" bc="00B4F0FF" fc="00008000">
        <tpls c="5">
          <tpl fld="1" item="1"/>
          <tpl hier="33" item="4"/>
          <tpl fld="2" item="40"/>
          <tpl hier="40" item="17"/>
          <tpl hier="51" item="4294967295"/>
        </tpls>
      </n>
      <m in="0" fc="00404040">
        <tpls c="5">
          <tpl fld="20" item="11"/>
          <tpl hier="33" item="4"/>
          <tpl fld="2" item="26"/>
          <tpl hier="40" item="17"/>
          <tpl hier="51" item="4294967295"/>
        </tpls>
      </m>
      <n v="424711700" in="0" bc="00B4F0FF" fc="00008000">
        <tpls c="5">
          <tpl fld="1" item="2"/>
          <tpl hier="33" item="4"/>
          <tpl fld="2" item="10"/>
          <tpl hier="40" item="17"/>
          <tpl hier="51" item="4294967295"/>
        </tpls>
      </n>
      <n v="173270346.12" in="0" bc="00B4F0FF" fc="00008000">
        <tpls c="5">
          <tpl fld="1" item="6"/>
          <tpl hier="33" item="4"/>
          <tpl fld="2" item="43"/>
          <tpl hier="40" item="17"/>
          <tpl hier="51" item="4294967295"/>
        </tpls>
      </n>
      <n v="777666529.45000005" in="0" bc="00B4F0FF" fc="00008000">
        <tpls c="5">
          <tpl fld="1" item="39"/>
          <tpl hier="33" item="4"/>
          <tpl fld="2" item="22"/>
          <tpl hier="40" item="17"/>
          <tpl hier="51" item="4294967295"/>
        </tpls>
      </n>
      <n v="1730575000" in="0" bc="00B4F0FF" fc="00008000">
        <tpls c="5">
          <tpl fld="1" item="12"/>
          <tpl hier="33" item="4"/>
          <tpl fld="2" item="15"/>
          <tpl hier="40" item="17"/>
          <tpl hier="51" item="4294967295"/>
        </tpls>
      </n>
      <n v="22817000" in="0" bc="00B4F0FF" fc="00008000">
        <tpls c="5">
          <tpl fld="1" item="46"/>
          <tpl hier="33" item="4"/>
          <tpl fld="2" item="13"/>
          <tpl hier="40" item="17"/>
          <tpl hier="51" item="4294967295"/>
        </tpls>
      </n>
      <n v="18344476275.189999" in="0" bc="00B4F0FF" fc="00008000">
        <tpls c="5">
          <tpl fld="1" item="42"/>
          <tpl hier="33" item="4"/>
          <tpl fld="2" item="39"/>
          <tpl hier="40" item="17"/>
          <tpl hier="51" item="4294967295"/>
        </tpls>
      </n>
      <n v="684153200" in="0" bc="00B4F0FF" fc="00008000">
        <tpls c="5">
          <tpl fld="1" item="39"/>
          <tpl hier="33" item="4"/>
          <tpl fld="2" item="29"/>
          <tpl hier="40" item="17"/>
          <tpl hier="51" item="4294967295"/>
        </tpls>
      </n>
      <n v="390177900" in="0" bc="00B4F0FF" fc="00008000">
        <tpls c="5">
          <tpl fld="1" item="2"/>
          <tpl hier="33" item="4"/>
          <tpl fld="2" item="11"/>
          <tpl hier="40" item="17"/>
          <tpl hier="51" item="4294967295"/>
        </tpls>
      </n>
      <n v="1609953623.1299996" in="0" bc="00B4F0FF" fc="00008000">
        <tpls c="5">
          <tpl fld="1" item="12"/>
          <tpl hier="33" item="4"/>
          <tpl fld="2" item="23"/>
          <tpl hier="40" item="17"/>
          <tpl hier="51" item="4294967295"/>
        </tpls>
      </n>
      <n v="0.15026869495878997" in="2" bc="00B4F0FF" fc="00008000">
        <tpls c="5">
          <tpl fld="1" item="9"/>
          <tpl hier="33" item="4"/>
          <tpl fld="2" item="33"/>
          <tpl hier="40" item="17"/>
          <tpl hier="51" item="4294967295"/>
        </tpls>
      </n>
      <n v="11597995790.454073" in="0" bc="00B4F0FF" fc="00008000">
        <tpls c="5">
          <tpl fld="1" item="40"/>
          <tpl hier="33" item="4"/>
          <tpl fld="2" item="35"/>
          <tpl hier="40" item="17"/>
          <tpl hier="51" item="4294967295"/>
        </tpls>
      </n>
      <n v="118538599000" in="0" bc="00B4F0FF" fc="00008000">
        <tpls c="5">
          <tpl fld="1" item="16"/>
          <tpl hier="33" item="4"/>
          <tpl fld="2" item="25"/>
          <tpl hier="40" item="17"/>
          <tpl hier="51" item="4294967295"/>
        </tpls>
      </n>
      <n v="127654620100" in="0" bc="00B4F0FF" fc="00008000">
        <tpls c="5">
          <tpl fld="1" item="16"/>
          <tpl hier="33" item="4"/>
          <tpl fld="2" item="27"/>
          <tpl hier="40" item="17"/>
          <tpl hier="51" item="4294967295"/>
        </tpls>
      </n>
      <n v="36438989707.389999" in="0" bc="00B4F0FF" fc="00008000">
        <tpls c="5">
          <tpl fld="1" item="43"/>
          <tpl hier="33" item="4"/>
          <tpl fld="2" item="39"/>
          <tpl hier="40" item="17"/>
          <tpl hier="51" item="4294967295"/>
        </tpls>
      </n>
      <n v="456110992.49000001" in="0" bc="00B4F0FF" fc="00008000">
        <tpls c="5">
          <tpl fld="1" item="18"/>
          <tpl hier="33" item="4"/>
          <tpl fld="2" item="33"/>
          <tpl hier="40" item="17"/>
          <tpl hier="51" item="4294967295"/>
        </tpls>
      </n>
      <n v="439653373.49000007" in="0" bc="00B4F0FF" fc="00008000">
        <tpls c="5">
          <tpl fld="1" item="18"/>
          <tpl hier="33" item="4"/>
          <tpl fld="2" item="1"/>
          <tpl hier="40" item="17"/>
          <tpl hier="51" item="4294967295"/>
        </tpls>
      </n>
      <n v="108545273.45000002" in="0" fc="00008000">
        <tpls c="5">
          <tpl fld="20" item="11"/>
          <tpl hier="33" item="4"/>
          <tpl fld="2" item="31"/>
          <tpl hier="40" item="17"/>
          <tpl hier="51" item="4294967295"/>
        </tpls>
      </n>
      <n v="171262100" in="0" bc="00B4F0FF" fc="00008000">
        <tpls c="5">
          <tpl fld="1" item="32"/>
          <tpl hier="33" item="4"/>
          <tpl fld="2" item="8"/>
          <tpl hier="40" item="17"/>
          <tpl hier="51" item="4294967295"/>
        </tpls>
      </n>
      <n v="5016346089.57584" in="0" bc="00B4F0FF" fc="00008000">
        <tpls c="5">
          <tpl fld="1" item="37"/>
          <tpl hier="33" item="4"/>
          <tpl fld="2" item="21"/>
          <tpl hier="40" item="17"/>
          <tpl hier="51" item="4294967295"/>
        </tpls>
      </n>
      <n v="2.7516140916103824E-3" in="1" bc="00B4F0FF" fc="00008000">
        <tpls c="5">
          <tpl fld="1" item="24"/>
          <tpl hier="33" item="4"/>
          <tpl fld="2" item="18"/>
          <tpl hier="40" item="17"/>
          <tpl hier="51" item="4294967295"/>
        </tpls>
      </n>
      <n v="19322528224.82" in="0" bc="00B4F0FF" fc="00008000">
        <tpls c="5">
          <tpl fld="1" item="29"/>
          <tpl hier="33" item="4"/>
          <tpl fld="2" item="7"/>
          <tpl hier="40" item="17"/>
          <tpl hier="51" item="4294967295"/>
        </tpls>
      </n>
      <n v="386854200" in="0" bc="00B4F0FF" fc="00008000">
        <tpls c="5">
          <tpl fld="1" item="18"/>
          <tpl hier="33" item="4"/>
          <tpl fld="2" item="28"/>
          <tpl hier="40" item="17"/>
          <tpl hier="51" item="4294967295"/>
        </tpls>
      </n>
      <n v="0" in="0" fc="00404040">
        <tpls c="5">
          <tpl fld="9" item="9"/>
          <tpl hier="33" item="4"/>
          <tpl fld="2" item="31"/>
          <tpl hier="40" item="17"/>
          <tpl hier="51" item="4294967295"/>
        </tpls>
      </n>
      <n v="430229600" in="0" bc="00B4F0FF" fc="00008000">
        <tpls c="5">
          <tpl fld="1" item="2"/>
          <tpl hier="33" item="4"/>
          <tpl fld="2" item="16"/>
          <tpl hier="40" item="17"/>
          <tpl hier="51" item="4294967295"/>
        </tpls>
      </n>
      <n v="407685100" in="0" bc="00B4F0FF" fc="00008000">
        <tpls c="5">
          <tpl fld="1" item="18"/>
          <tpl hier="33" item="4"/>
          <tpl fld="2" item="35"/>
          <tpl hier="40" item="17"/>
          <tpl hier="51" item="4294967295"/>
        </tpls>
      </n>
      <n v="214337500" in="0" bc="00B4F0FF" fc="00008000">
        <tpls c="5">
          <tpl fld="1" item="36"/>
          <tpl hier="33" item="4"/>
          <tpl fld="2" item="34"/>
          <tpl hier="40" item="17"/>
          <tpl hier="51" item="4294967295"/>
        </tpls>
      </n>
      <n v="271605700" in="0" bc="00B4F0FF" fc="00008000">
        <tpls c="5">
          <tpl fld="1" item="6"/>
          <tpl hier="33" item="4"/>
          <tpl fld="2" item="40"/>
          <tpl hier="40" item="17"/>
          <tpl hier="51" item="4294967295"/>
        </tpls>
      </n>
      <n v="19295330162.470001" in="0" bc="00B4F0FF" fc="00008000">
        <tpls c="5">
          <tpl fld="1" item="42"/>
          <tpl hier="33" item="4"/>
          <tpl fld="2" item="10"/>
          <tpl hier="40" item="17"/>
          <tpl hier="51" item="4294967295"/>
        </tpls>
      </n>
      <n v="68917218.479999989" in="0" bc="00B4F0FF" fc="00008000">
        <tpls c="5">
          <tpl fld="1" item="19"/>
          <tpl hier="33" item="4"/>
          <tpl fld="2" item="4"/>
          <tpl hier="40" item="17"/>
          <tpl hier="51" item="4294967295"/>
        </tpls>
      </n>
      <n v="485080507.09000015" in="0" bc="00B4F0FF" fc="00008000">
        <tpls c="5">
          <tpl fld="1" item="13"/>
          <tpl hier="33" item="4"/>
          <tpl fld="2" item="34"/>
          <tpl hier="40" item="17"/>
          <tpl hier="51" item="4294967295"/>
        </tpls>
      </n>
      <m in="0" fc="00404040">
        <tpls c="5">
          <tpl fld="20" item="10"/>
          <tpl hier="33" item="4"/>
          <tpl fld="2" item="14"/>
          <tpl hier="40" item="17"/>
          <tpl hier="51" item="4294967295"/>
        </tpls>
      </m>
      <n v="128765443523.24953" in="0" bc="00B4F0FF" fc="00008000">
        <tpls c="5">
          <tpl fld="1" item="34"/>
          <tpl hier="33" item="4"/>
          <tpl fld="2" item="15"/>
          <tpl hier="40" item="17"/>
          <tpl hier="51" item="4294967295"/>
        </tpls>
      </n>
      <n v="20020789424.849998" in="0" bc="00B4F0FF" fc="00008000">
        <tpls c="5">
          <tpl fld="1" item="20"/>
          <tpl hier="33" item="4"/>
          <tpl fld="2" item="37"/>
          <tpl hier="40" item="17"/>
          <tpl hier="51" item="4294967295"/>
        </tpls>
      </n>
      <m in="0" fc="00404040">
        <tpls c="5">
          <tpl fld="20" item="10"/>
          <tpl hier="33" item="4"/>
          <tpl fld="2" item="25"/>
          <tpl hier="40" item="17"/>
          <tpl hier="51" item="4294967295"/>
        </tpls>
      </m>
      <n v="725415286.55591607" in="0" bc="00B4F0FF" fc="00008000">
        <tpls c="5">
          <tpl fld="1" item="13"/>
          <tpl hier="33" item="4"/>
          <tpl fld="2" item="24"/>
          <tpl hier="40" item="17"/>
          <tpl hier="51" item="4294967295"/>
        </tpls>
      </n>
      <m in="0" fc="00404040">
        <tpls c="5">
          <tpl fld="9" item="9"/>
          <tpl hier="33" item="4"/>
          <tpl fld="2" item="42"/>
          <tpl hier="40" item="17"/>
          <tpl hier="51" item="4294967295"/>
        </tpls>
      </m>
      <n v="0.5990086939515743" in="0" bc="00B4F0FF" fc="00008000">
        <tpls c="5">
          <tpl fld="1" item="7"/>
          <tpl hier="33" item="4"/>
          <tpl fld="2" item="18"/>
          <tpl hier="40" item="17"/>
          <tpl hier="51" item="4294967295"/>
        </tpls>
      </n>
      <n v="1012708204.76" in="0" bc="00B4F0FF" fc="00008000">
        <tpls c="5">
          <tpl fld="1" item="28"/>
          <tpl hier="33" item="4"/>
          <tpl fld="2" item="8"/>
          <tpl hier="40" item="17"/>
          <tpl hier="51" item="4294967295"/>
        </tpls>
      </n>
      <n v="253398398.02000001" in="0" bc="00B4F0FF" fc="00008000">
        <tpls c="5">
          <tpl fld="1" item="1"/>
          <tpl hier="33" item="4"/>
          <tpl fld="2" item="6"/>
          <tpl hier="40" item="17"/>
          <tpl hier="51" item="4294967295"/>
        </tpls>
      </n>
      <n v="1816666900" bc="00B4F0FF" fc="00008000">
        <tpls c="5">
          <tpl fld="1" item="38"/>
          <tpl hier="33" item="4"/>
          <tpl fld="2" item="20"/>
          <tpl hier="40" item="17"/>
          <tpl hier="51" item="4294967295"/>
        </tpls>
      </n>
      <n v="-1186900" in="0" bc="00B4F0FF" fc="00000080">
        <tpls c="5">
          <tpl fld="1" item="19"/>
          <tpl hier="33" item="4"/>
          <tpl fld="2" item="19"/>
          <tpl hier="40" item="17"/>
          <tpl hier="51" item="4294967295"/>
        </tpls>
      </n>
      <n v="0.13718433344749031" in="2" bc="00B4F0FF" fc="00008000">
        <tpls c="5">
          <tpl fld="1" item="15"/>
          <tpl hier="33" item="4"/>
          <tpl fld="2" item="28"/>
          <tpl hier="40" item="17"/>
          <tpl hier="51" item="4294967295"/>
        </tpls>
      </n>
      <n v="299706113.17813385" in="0" bc="00B4F0FF" fc="00008000">
        <tpls c="5">
          <tpl fld="1" item="10"/>
          <tpl hier="33" item="4"/>
          <tpl fld="2" item="24"/>
          <tpl hier="40" item="17"/>
          <tpl hier="51" item="4294967295"/>
        </tpls>
      </n>
      <m in="0" fc="00404040">
        <tpls c="5">
          <tpl fld="20" item="11"/>
          <tpl hier="33" item="4"/>
          <tpl fld="2" item="39"/>
          <tpl hier="40" item="17"/>
          <tpl hier="51" item="4294967295"/>
        </tpls>
      </m>
      <n v="43783626486.794998" in="0" bc="00B4F0FF" fc="00008000">
        <tpls c="5">
          <tpl fld="1" item="43"/>
          <tpl hier="33" item="4"/>
          <tpl fld="2" item="29"/>
          <tpl hier="40" item="17"/>
          <tpl hier="51" item="4294967295"/>
        </tpls>
      </n>
      <n v="0.54245095685992506" bc="00B4F0FF" fc="00008000">
        <tpls c="5">
          <tpl fld="1" item="48"/>
          <tpl hier="33" item="4"/>
          <tpl fld="2" item="10"/>
          <tpl hier="40" item="17"/>
          <tpl hier="51" item="4294967295"/>
        </tpls>
      </n>
      <n v="1512648300" in="0" bc="00B4F0FF" fc="00008000">
        <tpls c="5">
          <tpl fld="1" item="12"/>
          <tpl hier="33" item="4"/>
          <tpl fld="2" item="30"/>
          <tpl hier="40" item="17"/>
          <tpl hier="51" item="4294967295"/>
        </tpls>
      </n>
      <n v="1.6742995505098546E-2" in="1" bc="00B4F0FF" fc="00008000">
        <tpls c="5">
          <tpl fld="1" item="24"/>
          <tpl hier="33" item="4"/>
          <tpl fld="2" item="27"/>
          <tpl hier="40" item="17"/>
          <tpl hier="51" item="4294967295"/>
        </tpls>
      </n>
      <n v="120910128808.53743" in="0" bc="00B4F0FF" fc="00008000">
        <tpls c="5">
          <tpl fld="1" item="17"/>
          <tpl hier="33" item="4"/>
          <tpl fld="2" item="14"/>
          <tpl hier="40" item="17"/>
          <tpl hier="51" item="4294967295"/>
        </tpls>
      </n>
      <n v="225570635.24000001" in="0" bc="00B4F0FF" fc="00008000">
        <tpls c="5">
          <tpl fld="1" item="1"/>
          <tpl hier="33" item="4"/>
          <tpl fld="2" item="0"/>
          <tpl hier="40" item="17"/>
          <tpl hier="51" item="4294967295"/>
        </tpls>
      </n>
      <n v="0.43749817788499262" bc="00B4F0FF" fc="00008000">
        <tpls c="5">
          <tpl fld="1" item="48"/>
          <tpl hier="33" item="4"/>
          <tpl fld="2" item="19"/>
          <tpl hier="40" item="17"/>
          <tpl hier="51" item="4294967295"/>
        </tpls>
      </n>
      <n v="130175423235.4207" in="0" bc="00B4F0FF" fc="00008000">
        <tpls c="5">
          <tpl fld="1" item="17"/>
          <tpl hier="33" item="4"/>
          <tpl fld="2" item="0"/>
          <tpl hier="40" item="17"/>
          <tpl hier="51" item="4294967295"/>
        </tpls>
      </n>
      <n v="112666800" in="0" bc="00B4F0FF" fc="00008000">
        <tpls c="5">
          <tpl fld="1" item="32"/>
          <tpl hier="33" item="4"/>
          <tpl fld="2" item="29"/>
          <tpl hier="40" item="17"/>
          <tpl hier="51" item="4294967295"/>
        </tpls>
      </n>
      <m in="0" bc="00B4F0FF" fc="00404040">
        <tpls c="5">
          <tpl fld="1" item="14"/>
          <tpl hier="33" item="4"/>
          <tpl fld="2" item="3"/>
          <tpl hier="40" item="17"/>
          <tpl hier="51" item="4294967295"/>
        </tpls>
      </m>
      <n v="0.13253019935773949" in="2" bc="00B4F0FF" fc="00008000">
        <tpls c="5">
          <tpl fld="1" item="9"/>
          <tpl hier="33" item="4"/>
          <tpl fld="2" item="39"/>
          <tpl hier="40" item="17"/>
          <tpl hier="51" item="4294967295"/>
        </tpls>
      </n>
      <n v="10728352992.355991" in="0" bc="00B4F0FF" fc="00008000">
        <tpls c="5">
          <tpl fld="1" item="40"/>
          <tpl hier="33" item="4"/>
          <tpl fld="2" item="42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7"/>
          <tpl hier="40" item="17"/>
          <tpl hier="51" item="4294967295"/>
        </tpls>
      </m>
      <n v="136128564894.86958" in="0" bc="00B4F0FF" fc="00008000">
        <tpls c="5">
          <tpl fld="1" item="34"/>
          <tpl hier="33" item="4"/>
          <tpl fld="2" item="42"/>
          <tpl hier="40" item="17"/>
          <tpl hier="51" item="4294967295"/>
        </tpls>
      </n>
      <m in="0" bc="00B4F0FF" fc="00404040">
        <tpls c="5">
          <tpl fld="1" item="23"/>
          <tpl hier="33" item="4"/>
          <tpl fld="2" item="2"/>
          <tpl hier="40" item="17"/>
          <tpl hier="51" item="4294967295"/>
        </tpls>
      </m>
      <n v="455367427.32999998" in="0" bc="00B4F0FF" fc="00008000">
        <tpls c="5">
          <tpl fld="1" item="18"/>
          <tpl hier="33" item="4"/>
          <tpl fld="2" item="14"/>
          <tpl hier="40" item="17"/>
          <tpl hier="51" item="4294967295"/>
        </tpls>
      </n>
      <n v="73352800" in="0" bc="00B4F0FF" fc="00008000">
        <tpls c="5">
          <tpl fld="1" item="46"/>
          <tpl hier="33" item="4"/>
          <tpl fld="2" item="20"/>
          <tpl hier="40" item="17"/>
          <tpl hier="51" item="4294967295"/>
        </tpls>
      </n>
      <n v="240732400" in="0" bc="00B4F0FF" fc="00008000">
        <tpls c="5">
          <tpl fld="1" item="6"/>
          <tpl hier="33" item="4"/>
          <tpl fld="2" item="30"/>
          <tpl hier="40" item="17"/>
          <tpl hier="51" item="4294967295"/>
        </tpls>
      </n>
      <n v="18840273348.600002" in="0" bc="00B4F0FF" fc="00008000">
        <tpls c="5">
          <tpl fld="1" item="42"/>
          <tpl hier="33" item="4"/>
          <tpl fld="2" item="8"/>
          <tpl hier="40" item="17"/>
          <tpl hier="51" item="4294967295"/>
        </tpls>
      </n>
      <n v="18930670969.790001" in="0" bc="00B4F0FF" fc="00008000">
        <tpls c="5">
          <tpl fld="1" item="42"/>
          <tpl hier="33" item="4"/>
          <tpl fld="2" item="21"/>
          <tpl hier="40" item="17"/>
          <tpl hier="51" item="4294967295"/>
        </tpls>
      </n>
      <n v="113658585.52999994" in="0" bc="00B4F0FF" fc="00008000">
        <tpls c="5">
          <tpl fld="1" item="30"/>
          <tpl hier="33" item="4"/>
          <tpl fld="2" item="34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1"/>
          <tpl hier="40" item="17"/>
          <tpl hier="51" item="4294967295"/>
        </tpls>
      </m>
      <m in="0" bc="00B4F0FF" fc="00404040">
        <tpls c="5">
          <tpl fld="1" item="51"/>
          <tpl hier="33" item="4"/>
          <tpl fld="2" item="32"/>
          <tpl hier="40" item="17"/>
          <tpl hier="51" item="4294967295"/>
        </tpls>
      </m>
      <n v="143041400" in="0" bc="00B4F0FF" fc="00008000">
        <tpls c="5">
          <tpl fld="1" item="1"/>
          <tpl hier="33" item="4"/>
          <tpl fld="2" item="17"/>
          <tpl hier="40" item="17"/>
          <tpl hier="51" item="4294967295"/>
        </tpls>
      </n>
      <n v="661768300" in="0" bc="00B4F0FF" fc="00008000">
        <tpls c="5">
          <tpl fld="1" item="23"/>
          <tpl hier="33" item="4"/>
          <tpl fld="2" item="15"/>
          <tpl hier="40" item="17"/>
          <tpl hier="51" item="4294967295"/>
        </tpls>
      </n>
      <n v="426967000" in="0" bc="00B4F0FF" fc="00008000">
        <tpls c="5">
          <tpl fld="1" item="18"/>
          <tpl hier="33" item="4"/>
          <tpl fld="2" item="26"/>
          <tpl hier="40" item="17"/>
          <tpl hier="51" item="4294967295"/>
        </tpls>
      </n>
      <n v="1750219226.24" in="0" bc="00B4F0FF" fc="00008000">
        <tpls c="5">
          <tpl fld="1" item="12"/>
          <tpl hier="33" item="4"/>
          <tpl fld="2" item="33"/>
          <tpl hier="40" item="17"/>
          <tpl hier="51" item="4294967295"/>
        </tpls>
      </n>
      <n v="308415240" in="0" bc="00B4F0FF" fc="00008000">
        <tpls c="5">
          <tpl fld="1" item="11"/>
          <tpl hier="33" item="4"/>
          <tpl fld="2" item="21"/>
          <tpl hier="40" item="17"/>
          <tpl hier="51" item="4294967295"/>
        </tpls>
      </n>
      <n v="20966462021.389999" in="0" bc="00B4F0FF" fc="00008000">
        <tpls c="5">
          <tpl fld="1" item="20"/>
          <tpl hier="33" item="4"/>
          <tpl fld="2" item="7"/>
          <tpl hier="40" item="17"/>
          <tpl hier="51" item="4294967295"/>
        </tpls>
      </n>
      <m in="0" bc="00B4F0FF" fc="00404040">
        <tpls c="5">
          <tpl fld="1" item="42"/>
          <tpl hier="33" item="4"/>
          <tpl fld="2" item="24"/>
          <tpl hier="40" item="17"/>
          <tpl hier="51" item="4294967295"/>
        </tpls>
      </m>
      <n v="5.8610591214895355E-2" in="1" bc="00B4F0FF" fc="00008000">
        <tpls c="5">
          <tpl fld="1" item="21"/>
          <tpl hier="33" item="4"/>
          <tpl fld="2" item="21"/>
          <tpl hier="40" item="17"/>
          <tpl hier="51" item="4294967295"/>
        </tpls>
      </n>
      <n v="55270340" in="0" bc="00B4F0FF" fc="00008000">
        <tpls c="5">
          <tpl fld="1" item="31"/>
          <tpl hier="33" item="4"/>
          <tpl fld="2" item="39"/>
          <tpl hier="40" item="17"/>
          <tpl hier="51" item="4294967295"/>
        </tpls>
      </n>
      <n v="0.17335947825138118" in="2" bc="00B4F0FF" fc="00008000">
        <tpls c="5">
          <tpl fld="1" item="9"/>
          <tpl hier="33" item="4"/>
          <tpl fld="2" item="4"/>
          <tpl hier="40" item="17"/>
          <tpl hier="51" item="4294967295"/>
        </tpls>
      </n>
      <n v="336581412.6499998" in="0" bc="00B4F0FF" fc="00008000">
        <tpls c="5">
          <tpl fld="1" item="10"/>
          <tpl hier="33" item="4"/>
          <tpl fld="2" item="7"/>
          <tpl hier="40" item="17"/>
          <tpl hier="51" item="4294967295"/>
        </tpls>
      </n>
      <n v="24285727300" in="0" bc="00B4F0FF" fc="00008000">
        <tpls c="5">
          <tpl fld="1" item="44"/>
          <tpl hier="33" item="4"/>
          <tpl fld="2" item="4"/>
          <tpl hier="40" item="17"/>
          <tpl hier="51" item="4294967295"/>
        </tpls>
      </n>
      <n v="251579390.19999999" in="0" bc="00B4F0FF" fc="00008000">
        <tpls c="5">
          <tpl fld="1" item="1"/>
          <tpl hier="33" item="4"/>
          <tpl fld="2" item="8"/>
          <tpl hier="40" item="17"/>
          <tpl hier="51" item="4294967295"/>
        </tpls>
      </n>
      <n v="558964348.56999993" in="0" bc="00B4F0FF" fc="00008000">
        <tpls c="5">
          <tpl fld="1" item="2"/>
          <tpl hier="33" item="4"/>
          <tpl fld="2" item="6"/>
          <tpl hier="40" item="17"/>
          <tpl hier="51" item="4294967295"/>
        </tpls>
      </n>
      <n v="0.57260896768583081" in="0" bc="00B4F0FF" fc="00008000">
        <tpls c="5">
          <tpl fld="1" item="7"/>
          <tpl hier="33" item="4"/>
          <tpl fld="2" item="42"/>
          <tpl hier="40" item="17"/>
          <tpl hier="51" item="4294967295"/>
        </tpls>
      </n>
      <n v="1074880310" in="0" bc="00B4F0FF" fc="00008000">
        <tpls c="5">
          <tpl fld="1" item="13"/>
          <tpl hier="33" item="4"/>
          <tpl fld="2" item="39"/>
          <tpl hier="40" item="17"/>
          <tpl hier="51" item="4294967295"/>
        </tpls>
      </n>
      <n v="448870546.04999995" in="0" bc="00B4F0FF" fc="00008000">
        <tpls c="5">
          <tpl fld="1" item="18"/>
          <tpl hier="33" item="4"/>
          <tpl fld="2" item="18"/>
          <tpl hier="40" item="17"/>
          <tpl hier="51" item="4294967295"/>
        </tpls>
      </n>
      <n v="925664500" in="0" bc="00B4F0FF" fc="00008000">
        <tpls c="5">
          <tpl fld="1" item="14"/>
          <tpl hier="33" item="4"/>
          <tpl fld="2" item="40"/>
          <tpl hier="40" item="17"/>
          <tpl hier="51" item="4294967295"/>
        </tpls>
      </n>
      <n v="171126600" in="0" bc="00B4F0FF" fc="00008000">
        <tpls c="5">
          <tpl fld="1" item="11"/>
          <tpl hier="33" item="4"/>
          <tpl fld="2" item="27"/>
          <tpl hier="40" item="17"/>
          <tpl hier="51" item="4294967295"/>
        </tpls>
      </n>
      <n v="217593122539.35101" in="0" bc="00B4F0FF" fc="00008000">
        <tpls c="5">
          <tpl fld="1" item="3"/>
          <tpl hier="33" item="4"/>
          <tpl fld="2" item="32"/>
          <tpl hier="40" item="17"/>
          <tpl hier="51" item="4294967295"/>
        </tpls>
      </n>
      <n v="145068933291.96643" in="0" bc="00B4F0FF" fc="00008000">
        <tpls c="5">
          <tpl fld="1" item="17"/>
          <tpl hier="33" item="4"/>
          <tpl fld="2" item="29"/>
          <tpl hier="40" item="17"/>
          <tpl hier="51" item="4294967295"/>
        </tpls>
      </n>
      <n v="85043009770.311417" in="0" bc="00B4F0FF" fc="00008000">
        <tpls c="5">
          <tpl fld="1" item="33"/>
          <tpl hier="33" item="4"/>
          <tpl fld="2" item="35"/>
          <tpl hier="40" item="17"/>
          <tpl hier="51" item="4294967295"/>
        </tpls>
      </n>
      <m in="0" bc="00B4F0FF" fc="00404040">
        <tpls c="5">
          <tpl fld="1" item="33"/>
          <tpl hier="33" item="4"/>
          <tpl fld="2" item="12"/>
          <tpl hier="40" item="17"/>
          <tpl hier="51" item="4294967295"/>
        </tpls>
      </m>
      <n v="387794400" in="0" bc="00B4F0FF" fc="00008000">
        <tpls c="5">
          <tpl fld="1" item="18"/>
          <tpl hier="33" item="4"/>
          <tpl fld="2" item="16"/>
          <tpl hier="40" item="17"/>
          <tpl hier="51" item="4294967295"/>
        </tpls>
      </n>
      <m in="0" fc="00404040">
        <tpls c="5">
          <tpl fld="9" item="14"/>
          <tpl hier="33" item="4"/>
          <tpl fld="2" item="9"/>
          <tpl hier="40" item="17"/>
          <tpl hier="51" item="4294967295"/>
        </tpls>
      </m>
      <n v="119403081" in="0" bc="00B4F0FF" fc="00008000">
        <tpls c="5">
          <tpl fld="1" item="46"/>
          <tpl hier="33" item="4"/>
          <tpl fld="2" item="12"/>
          <tpl hier="40" item="17"/>
          <tpl hier="51" item="4294967295"/>
        </tpls>
      </n>
      <m in="0" fc="00404040">
        <tpls c="5">
          <tpl fld="20" item="11"/>
          <tpl hier="33" item="4"/>
          <tpl fld="2" item="40"/>
          <tpl hier="40" item="17"/>
          <tpl hier="51" item="4294967295"/>
        </tpls>
      </m>
      <n v="20634059239.410004" in="0" bc="00B4F0FF" fc="00008000">
        <tpls c="5">
          <tpl fld="1" item="42"/>
          <tpl hier="33" item="4"/>
          <tpl fld="2" item="4"/>
          <tpl hier="40" item="17"/>
          <tpl hier="51" item="4294967295"/>
        </tpls>
      </n>
      <n v="480411000" in="0" bc="00B4F0FF" fc="00008000">
        <tpls c="5">
          <tpl fld="1" item="23"/>
          <tpl hier="33" item="4"/>
          <tpl fld="2" item="17"/>
          <tpl hier="40" item="17"/>
          <tpl hier="51" item="4294967295"/>
        </tpls>
      </n>
      <n v="706396500" in="0" bc="00B4F0FF" fc="00008000">
        <tpls c="5">
          <tpl fld="1" item="54"/>
          <tpl hier="33" item="4"/>
          <tpl fld="2" item="19"/>
          <tpl hier="40" item="17"/>
          <tpl hier="51" item="4294967295"/>
        </tpls>
      </n>
      <n v="1389858300" bc="00B4F0FF" fc="00008000">
        <tpls c="5">
          <tpl fld="1" item="38"/>
          <tpl hier="33" item="4"/>
          <tpl fld="2" item="37"/>
          <tpl hier="40" item="17"/>
          <tpl hier="51" item="4294967295"/>
        </tpls>
      </n>
      <n v="139156563.75" in="0" bc="00B4F0FF" fc="00008000">
        <tpls c="5">
          <tpl fld="1" item="30"/>
          <tpl hier="33" item="4"/>
          <tpl fld="2" item="6"/>
          <tpl hier="40" item="17"/>
          <tpl hier="51" item="4294967295"/>
        </tpls>
      </n>
      <n v="487024272715.59998" in="0" bc="00B4F0FF" fc="00008000">
        <tpls c="5">
          <tpl fld="1" item="3"/>
          <tpl hier="33" item="4"/>
          <tpl fld="2" item="0"/>
          <tpl hier="40" item="17"/>
          <tpl hier="51" item="4294967295"/>
        </tpls>
      </n>
      <n v="53839921.106244996" in="0" bc="00B4F0FF" fc="00008000">
        <tpls c="5">
          <tpl fld="1" item="31"/>
          <tpl hier="33" item="4"/>
          <tpl fld="2" item="24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26"/>
          <tpl hier="40" item="17"/>
          <tpl hier="51" item="4294967295"/>
        </tpls>
      </n>
      <n v="1461411547.3799994" bc="00B4F0FF" fc="00008000">
        <tpls c="5">
          <tpl fld="1" item="38"/>
          <tpl hier="33" item="4"/>
          <tpl fld="2" item="13"/>
          <tpl hier="40" item="17"/>
          <tpl hier="51" item="4294967295"/>
        </tpls>
      </n>
      <n v="57073357.50738287" in="0" bc="00B4F0FF" fc="00008000">
        <tpls c="5">
          <tpl fld="1" item="30"/>
          <tpl hier="33" item="4"/>
          <tpl fld="2" item="12"/>
          <tpl hier="40" item="17"/>
          <tpl hier="51" item="4294967295"/>
        </tpls>
      </n>
      <n v="12786989542.779018" in="0" bc="00B4F0FF" fc="00008000">
        <tpls c="5">
          <tpl fld="1" item="51"/>
          <tpl hier="33" item="4"/>
          <tpl fld="2" item="35"/>
          <tpl hier="40" item="17"/>
          <tpl hier="51" item="4294967295"/>
        </tpls>
      </n>
      <n v="130321395123.64" in="0" bc="00B4F0FF" fc="00008000">
        <tpls c="5">
          <tpl fld="1" item="5"/>
          <tpl hier="33" item="4"/>
          <tpl fld="2" item="7"/>
          <tpl hier="40" item="17"/>
          <tpl hier="51" item="4294967295"/>
        </tpls>
      </n>
      <n v="0.6324086093022151" bc="00B4F0FF" fc="00008000">
        <tpls c="5">
          <tpl fld="1" item="48"/>
          <tpl hier="33" item="4"/>
          <tpl fld="2" item="26"/>
          <tpl hier="40" item="17"/>
          <tpl hier="51" item="4294967295"/>
        </tpls>
      </n>
      <m in="0" fc="00404040">
        <tpls c="5">
          <tpl fld="20" item="11"/>
          <tpl hier="33" item="4"/>
          <tpl fld="2" item="23"/>
          <tpl hier="40" item="17"/>
          <tpl hier="51" item="4294967295"/>
        </tpls>
      </m>
      <n v="990599223.44000018" in="0" bc="00B4F0FF" fc="00008000">
        <tpls c="5">
          <tpl fld="1" item="14"/>
          <tpl hier="33" item="4"/>
          <tpl fld="2" item="8"/>
          <tpl hier="40" item="17"/>
          <tpl hier="51" item="4294967295"/>
        </tpls>
      </n>
      <n v="224179100" in="0" bc="00B4F0FF" fc="00008000">
        <tpls c="5">
          <tpl fld="1" item="46"/>
          <tpl hier="33" item="4"/>
          <tpl fld="2" item="5"/>
          <tpl hier="40" item="17"/>
          <tpl hier="51" item="4294967295"/>
        </tpls>
      </n>
      <n v="1582270800" in="0" bc="00B4F0FF" fc="00008000">
        <tpls c="5">
          <tpl fld="1" item="12"/>
          <tpl hier="33" item="4"/>
          <tpl fld="2" item="35"/>
          <tpl hier="40" item="17"/>
          <tpl hier="51" item="4294967295"/>
        </tpls>
      </n>
      <n v="263601760" in="0" bc="00B4F0FF" fc="00008000">
        <tpls c="5">
          <tpl fld="1" item="10"/>
          <tpl hier="33" item="4"/>
          <tpl fld="2" item="39"/>
          <tpl hier="40" item="17"/>
          <tpl hier="51" item="4294967295"/>
        </tpls>
      </n>
      <n v="256043254.43000007" in="0" bc="00B4F0FF" fc="00008000">
        <tpls c="5">
          <tpl fld="1" item="11"/>
          <tpl hier="33" item="4"/>
          <tpl fld="2" item="18"/>
          <tpl hier="40" item="17"/>
          <tpl hier="51" item="4294967295"/>
        </tpls>
      </n>
      <n v="8.4258488528000195E-3" in="1" bc="00B4F0FF" fc="00008000">
        <tpls c="5">
          <tpl fld="1" item="24"/>
          <tpl hier="33" item="4"/>
          <tpl fld="2" item="9"/>
          <tpl hier="40" item="17"/>
          <tpl hier="51" item="4294967295"/>
        </tpls>
      </n>
      <n v="0.70280961676210263" bc="00B4F0FF" fc="00008000">
        <tpls c="5">
          <tpl fld="1" item="48"/>
          <tpl hier="33" item="4"/>
          <tpl fld="2" item="5"/>
          <tpl hier="40" item="17"/>
          <tpl hier="51" item="4294967295"/>
        </tpls>
      </n>
      <m in="0" fc="00404040">
        <tpls c="5">
          <tpl fld="9" item="9"/>
          <tpl hier="33" item="4"/>
          <tpl fld="2" item="39"/>
          <tpl hier="40" item="17"/>
          <tpl hier="51" item="4294967295"/>
        </tpls>
      </m>
      <n v="17606175544.185001" in="0" bc="00B4F0FF" fc="00008000">
        <tpls c="5">
          <tpl fld="1" item="29"/>
          <tpl hier="33" item="4"/>
          <tpl fld="2" item="37"/>
          <tpl hier="40" item="17"/>
          <tpl hier="51" item="4294967295"/>
        </tpls>
      </n>
      <n v="293739860.67738295" in="0" bc="00B4F0FF" fc="00008000">
        <tpls c="5">
          <tpl fld="1" item="2"/>
          <tpl hier="33" item="4"/>
          <tpl fld="2" item="12"/>
          <tpl hier="40" item="17"/>
          <tpl hier="51" item="4294967295"/>
        </tpls>
      </n>
      <n v="51737577633.707497" in="0" bc="00B4F0FF" fc="00008000">
        <tpls c="5">
          <tpl fld="1" item="33"/>
          <tpl hier="33" item="4"/>
          <tpl fld="2" item="33"/>
          <tpl hier="40" item="17"/>
          <tpl hier="51" item="4294967295"/>
        </tpls>
      </n>
      <m in="0" fc="00404040">
        <tpls c="5">
          <tpl fld="9" item="5"/>
          <tpl hier="33" item="4"/>
          <tpl fld="2" item="39"/>
          <tpl hier="40" item="17"/>
          <tpl hier="51" item="4294967295"/>
        </tpls>
      </m>
      <n v="260655887.54999995" in="0" bc="00B4F0FF" fc="00008000">
        <tpls c="5">
          <tpl fld="1" item="6"/>
          <tpl hier="33" item="4"/>
          <tpl fld="2" item="42"/>
          <tpl hier="40" item="17"/>
          <tpl hier="51" item="4294967295"/>
        </tpls>
      </n>
      <n v="1019996800.0199" in="0" bc="00B4F0FF" fc="00008000">
        <tpls c="5">
          <tpl fld="1" item="28"/>
          <tpl hier="33" item="4"/>
          <tpl fld="2" item="23"/>
          <tpl hier="40" item="17"/>
          <tpl hier="51" item="4294967295"/>
        </tpls>
      </n>
      <n v="74179300" in="0" bc="00B4F0FF" fc="00008000">
        <tpls c="5">
          <tpl fld="1" item="31"/>
          <tpl hier="33" item="4"/>
          <tpl fld="2" item="35"/>
          <tpl hier="40" item="17"/>
          <tpl hier="51" item="4294967295"/>
        </tpls>
      </n>
      <n v="329501648.02999985" in="0" bc="00B4F0FF" fc="00008000">
        <tpls c="5">
          <tpl fld="1" item="10"/>
          <tpl hier="33" item="4"/>
          <tpl fld="2" item="23"/>
          <tpl hier="40" item="17"/>
          <tpl hier="51" item="4294967295"/>
        </tpls>
      </n>
      <n v="13597616570.443813" in="0" bc="00B4F0FF" fc="00008000">
        <tpls c="5">
          <tpl fld="1" item="51"/>
          <tpl hier="33" item="4"/>
          <tpl fld="2" item="22"/>
          <tpl hier="40" item="17"/>
          <tpl hier="51" item="4294967295"/>
        </tpls>
      </n>
      <n v="168694590.89000005" in="0" bc="00B4F0FF" fc="00008000">
        <tpls c="5">
          <tpl fld="1" item="49"/>
          <tpl hier="33" item="4"/>
          <tpl fld="2" item="31"/>
          <tpl hier="40" item="17"/>
          <tpl hier="51" item="4294967295"/>
        </tpls>
      </n>
      <n v="123549124.72999999" in="0" bc="00B4F0FF" fc="00008000">
        <tpls c="5">
          <tpl fld="1" item="11"/>
          <tpl hier="33" item="4"/>
          <tpl fld="2" item="6"/>
          <tpl hier="40" item="17"/>
          <tpl hier="51" item="4294967295"/>
        </tpls>
      </n>
      <n v="112082300" in="0" bc="00B4F0FF" fc="00008000">
        <tpls c="5">
          <tpl fld="1" item="49"/>
          <tpl hier="33" item="4"/>
          <tpl fld="2" item="21"/>
          <tpl hier="40" item="17"/>
          <tpl hier="51" item="4294967295"/>
        </tpls>
      </n>
      <n v="0.13609672868921818" in="2" bc="00B4F0FF" fc="00008000">
        <tpls c="5">
          <tpl fld="1" item="15"/>
          <tpl hier="33" item="4"/>
          <tpl fld="2" item="38"/>
          <tpl hier="40" item="17"/>
          <tpl hier="51" item="4294967295"/>
        </tpls>
      </n>
      <m in="0" fc="00404040">
        <tpls c="5">
          <tpl fld="9" item="5"/>
          <tpl hier="33" item="4"/>
          <tpl fld="2" item="14"/>
          <tpl hier="40" item="17"/>
          <tpl hier="51" item="4294967295"/>
        </tpls>
      </m>
      <n v="1531486800" bc="00B4F0FF" fc="00008000">
        <tpls c="5">
          <tpl fld="1" item="38"/>
          <tpl hier="33" item="4"/>
          <tpl fld="2" item="9"/>
          <tpl hier="40" item="17"/>
          <tpl hier="51" item="4294967295"/>
        </tpls>
      </n>
      <n v="9.4122086043645359E-3" in="1" bc="00B4F0FF" fc="00008000">
        <tpls c="5">
          <tpl fld="1" item="24"/>
          <tpl hier="33" item="4"/>
          <tpl fld="2" item="30"/>
          <tpl hier="40" item="17"/>
          <tpl hier="51" item="4294967295"/>
        </tpls>
      </n>
      <n v="119360200" in="0" bc="00B4F0FF" fc="00008000">
        <tpls c="5">
          <tpl fld="1" item="32"/>
          <tpl hier="33" item="4"/>
          <tpl fld="2" item="26"/>
          <tpl hier="40" item="17"/>
          <tpl hier="51" item="4294967295"/>
        </tpls>
      </n>
      <n v="540477606.51999998" in="0" bc="00B4F0FF" fc="00008000">
        <tpls c="5">
          <tpl fld="1" item="2"/>
          <tpl hier="33" item="4"/>
          <tpl fld="2" item="8"/>
          <tpl hier="40" item="17"/>
          <tpl hier="51" item="4294967295"/>
        </tpls>
      </n>
      <n v="0.59784919098216049" bc="00B4F0FF" fc="00008000">
        <tpls c="5">
          <tpl fld="1" item="48"/>
          <tpl hier="33" item="4"/>
          <tpl fld="2" item="17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8"/>
          <tpl hier="40" item="17"/>
          <tpl hier="51" item="4294967295"/>
        </tpls>
      </m>
      <n v="423441100" in="0" bc="00B4F0FF" fc="00008000">
        <tpls c="5">
          <tpl fld="1" item="18"/>
          <tpl hier="33" item="4"/>
          <tpl fld="2" item="17"/>
          <tpl hier="40" item="17"/>
          <tpl hier="51" item="4294967295"/>
        </tpls>
      </n>
      <m in="0" bc="00B4F0FF" fc="00404040">
        <tpls c="5">
          <tpl fld="1" item="42"/>
          <tpl hier="33" item="4"/>
          <tpl fld="2" item="32"/>
          <tpl hier="40" item="17"/>
          <tpl hier="51" item="4294967295"/>
        </tpls>
      </m>
      <m in="0" bc="00B4F0FF" fc="00404040">
        <tpls c="5">
          <tpl fld="1" item="44"/>
          <tpl hier="33" item="4"/>
          <tpl fld="2" item="43"/>
          <tpl hier="40" item="17"/>
          <tpl hier="51" item="4294967295"/>
        </tpls>
      </m>
      <n v="0.13550784978043859" in="2" bc="00B4F0FF" fc="00008000">
        <tpls c="5">
          <tpl fld="1" item="15"/>
          <tpl hier="33" item="4"/>
          <tpl fld="2" item="7"/>
          <tpl hier="40" item="17"/>
          <tpl hier="51" item="4294967295"/>
        </tpls>
      </n>
      <m in="0" fc="00404040">
        <tpls c="5">
          <tpl fld="9" item="14"/>
          <tpl hier="33" item="4"/>
          <tpl fld="2" item="40"/>
          <tpl hier="40" item="17"/>
          <tpl hier="51" item="4294967295"/>
        </tpls>
      </m>
      <n v="436079896.70999998" in="0" bc="00B4F0FF" fc="00008000">
        <tpls c="5">
          <tpl fld="1" item="18"/>
          <tpl hier="33" item="4"/>
          <tpl fld="2" item="0"/>
          <tpl hier="40" item="17"/>
          <tpl hier="51" item="4294967295"/>
        </tpls>
      </n>
      <n v="148615218.96999997" in="0" bc="00B4F0FF" fc="00008000">
        <tpls c="5">
          <tpl fld="1" item="1"/>
          <tpl hier="33" item="4"/>
          <tpl fld="2" item="13"/>
          <tpl hier="40" item="17"/>
          <tpl hier="51" item="4294967295"/>
        </tpls>
      </n>
      <n v="0.14188254459011632" in="2" bc="00B4F0FF" fc="00008000">
        <tpls c="5">
          <tpl fld="1" item="9"/>
          <tpl hier="33" item="4"/>
          <tpl fld="2" item="7"/>
          <tpl hier="40" item="17"/>
          <tpl hier="51" item="4294967295"/>
        </tpls>
      </n>
      <n v="4.4468481144858815E-3" in="1" bc="00B4F0FF" fc="00008000">
        <tpls c="5">
          <tpl fld="1" item="24"/>
          <tpl hier="33" item="4"/>
          <tpl fld="2" item="40"/>
          <tpl hier="40" item="17"/>
          <tpl hier="51" item="4294967295"/>
        </tpls>
      </n>
      <n v="154409636.91999999" in="0" bc="00B4F0FF" fc="00008000">
        <tpls c="5">
          <tpl fld="1" item="49"/>
          <tpl hier="33" item="4"/>
          <tpl fld="2" item="18"/>
          <tpl hier="40" item="17"/>
          <tpl hier="51" item="4294967295"/>
        </tpls>
      </n>
      <n v="0.45932242700953918" in="0" bc="00B4F0FF" fc="00008000">
        <tpls c="5">
          <tpl fld="1" item="7"/>
          <tpl hier="33" item="4"/>
          <tpl fld="2" item="6"/>
          <tpl hier="40" item="17"/>
          <tpl hier="51" item="4294967295"/>
        </tpls>
      </n>
      <n v="58092655.879999995" in="0" bc="00B4F0FF" fc="00008000">
        <tpls c="5">
          <tpl fld="1" item="25"/>
          <tpl hier="33" item="4"/>
          <tpl fld="2" item="43"/>
          <tpl hier="40" item="17"/>
          <tpl hier="51" item="4294967295"/>
        </tpls>
      </n>
      <n v="0" in="0" fc="00404040">
        <tpls c="5">
          <tpl fld="9" item="14"/>
          <tpl hier="33" item="4"/>
          <tpl fld="2" item="31"/>
          <tpl hier="40" item="17"/>
          <tpl hier="51" item="4294967295"/>
        </tpls>
      </n>
      <n v="247397582100" in="0" bc="00B4F0FF" fc="00008000">
        <tpls c="5">
          <tpl fld="1" item="3"/>
          <tpl hier="33" item="4"/>
          <tpl fld="2" item="27"/>
          <tpl hier="40" item="17"/>
          <tpl hier="51" item="4294967295"/>
        </tpls>
      </n>
      <n v="80150219874.25" in="0" bc="00B4F0FF" fc="00008000">
        <tpls c="5">
          <tpl fld="1" item="5"/>
          <tpl hier="33" item="4"/>
          <tpl fld="2" item="32"/>
          <tpl hier="40" item="17"/>
          <tpl hier="51" item="4294967295"/>
        </tpls>
      </n>
      <n v="122599200" in="0" bc="00B4F0FF" fc="00008000">
        <tpls c="5">
          <tpl fld="1" item="49"/>
          <tpl hier="33" item="4"/>
          <tpl fld="2" item="39"/>
          <tpl hier="40" item="17"/>
          <tpl hier="51" item="4294967295"/>
        </tpls>
      </n>
      <n v="0.61230527949483715" bc="00B4F0FF" fc="00008000">
        <tpls c="5">
          <tpl fld="1" item="48"/>
          <tpl hier="33" item="4"/>
          <tpl fld="2" item="32"/>
          <tpl hier="40" item="17"/>
          <tpl hier="51" item="4294967295"/>
        </tpls>
      </n>
      <n v="446334323.29000002" in="0" bc="00B4F0FF" fc="00008000">
        <tpls c="5">
          <tpl fld="1" item="18"/>
          <tpl hier="33" item="4"/>
          <tpl fld="2" item="22"/>
          <tpl hier="40" item="17"/>
          <tpl hier="51" item="4294967295"/>
        </tpls>
      </n>
      <n v="128219700" in="0" bc="00B4F0FF" fc="00008000">
        <tpls c="5">
          <tpl fld="1" item="1"/>
          <tpl hier="33" item="4"/>
          <tpl fld="2" item="28"/>
          <tpl hier="40" item="17"/>
          <tpl hier="51" item="4294967295"/>
        </tpls>
      </n>
      <n v="7.3156641787066656E-2" in="1" bc="00B4F0FF" fc="00008000">
        <tpls c="5">
          <tpl fld="1" item="21"/>
          <tpl hier="33" item="4"/>
          <tpl fld="2" item="28"/>
          <tpl hier="40" item="17"/>
          <tpl hier="51" item="4294967295"/>
        </tpls>
      </n>
      <n v="10943896829.269691" in="0" bc="00B4F0FF" fc="00008000">
        <tpls c="5">
          <tpl fld="1" item="51"/>
          <tpl hier="33" item="4"/>
          <tpl fld="2" item="39"/>
          <tpl hier="40" item="17"/>
          <tpl hier="51" item="4294967295"/>
        </tpls>
      </n>
      <n v="42871639940.089996" in="0" bc="00B4F0FF" fc="00008000">
        <tpls c="5">
          <tpl fld="1" item="43"/>
          <tpl hier="33" item="4"/>
          <tpl fld="2" item="10"/>
          <tpl hier="40" item="17"/>
          <tpl hier="51" item="4294967295"/>
        </tpls>
      </n>
      <n v="3717628404.2027607" in="0" bc="00B4F0FF" fc="00008000">
        <tpls c="5">
          <tpl fld="1" item="37"/>
          <tpl hier="33" item="4"/>
          <tpl fld="2" item="10"/>
          <tpl hier="40" item="17"/>
          <tpl hier="51" item="4294967295"/>
        </tpls>
      </n>
      <n v="97117312.160000011" in="0" fc="00008000">
        <tpls c="5">
          <tpl fld="20" item="11"/>
          <tpl hier="33" item="4"/>
          <tpl fld="2" item="0"/>
          <tpl hier="40" item="17"/>
          <tpl hier="51" item="4294967295"/>
        </tpls>
      </n>
      <n v="19809892941.921997" in="0" bc="00B4F0FF" fc="00008000">
        <tpls c="5">
          <tpl fld="1" item="29"/>
          <tpl hier="33" item="4"/>
          <tpl fld="2" item="4"/>
          <tpl hier="40" item="17"/>
          <tpl hier="51" item="4294967295"/>
        </tpls>
      </n>
      <m in="0" fc="00404040">
        <tpls c="5">
          <tpl fld="20" item="11"/>
          <tpl hier="33" item="4"/>
          <tpl fld="2" item="37"/>
          <tpl hier="40" item="17"/>
          <tpl hier="51" item="4294967295"/>
        </tpls>
      </m>
      <n v="107518240" in="0" bc="00B4F0FF" fc="00008000">
        <tpls c="5">
          <tpl fld="1" item="1"/>
          <tpl hier="33" item="4"/>
          <tpl fld="2" item="39"/>
          <tpl hier="40" item="17"/>
          <tpl hier="51" item="4294967295"/>
        </tpls>
      </n>
      <n v="19516530656.155003" in="0" bc="00B4F0FF" fc="00008000">
        <tpls c="5">
          <tpl fld="1" item="29"/>
          <tpl hier="33" item="4"/>
          <tpl fld="2" item="41"/>
          <tpl hier="40" item="17"/>
          <tpl hier="51" item="4294967295"/>
        </tpls>
      </n>
      <n v="710392300" in="0" bc="00B4F0FF" fc="00008000">
        <tpls c="5">
          <tpl fld="1" item="39"/>
          <tpl hier="33" item="4"/>
          <tpl fld="2" item="40"/>
          <tpl hier="40" item="17"/>
          <tpl hier="51" item="4294967295"/>
        </tpls>
      </n>
      <n v="953757000" in="0" bc="00B4F0FF" fc="00008000">
        <tpls c="5">
          <tpl fld="1" item="14"/>
          <tpl hier="33" item="4"/>
          <tpl fld="2" item="41"/>
          <tpl hier="40" item="17"/>
          <tpl hier="51" item="4294967295"/>
        </tpls>
      </n>
      <n v="166526171591.03003" in="0" bc="00B4F0FF" fc="00008000">
        <tpls c="5">
          <tpl fld="1" item="35"/>
          <tpl hier="33" item="4"/>
          <tpl fld="2" item="0"/>
          <tpl hier="40" item="17"/>
          <tpl hier="51" item="4294967295"/>
        </tpls>
      </n>
      <n v="328918500" in="0" bc="00B4F0FF" fc="00008000">
        <tpls c="5">
          <tpl fld="1" item="18"/>
          <tpl hier="33" item="4"/>
          <tpl fld="2" item="19"/>
          <tpl hier="40" item="17"/>
          <tpl hier="51" item="4294967295"/>
        </tpls>
      </n>
      <m in="0" fc="00404040">
        <tpls c="5">
          <tpl fld="20" item="10"/>
          <tpl hier="33" item="4"/>
          <tpl fld="2" item="40"/>
          <tpl hier="40" item="17"/>
          <tpl hier="51" item="4294967295"/>
        </tpls>
      </m>
      <n v="18651523877.480003" in="0" bc="00B4F0FF" fc="00008000">
        <tpls c="5">
          <tpl fld="1" item="42"/>
          <tpl hier="33" item="4"/>
          <tpl fld="2" item="18"/>
          <tpl hier="40" item="17"/>
          <tpl hier="51" item="4294967295"/>
        </tpls>
      </n>
      <n v="200603983800" in="0" bc="00B4F0FF" fc="00008000">
        <tpls c="5">
          <tpl fld="1" item="16"/>
          <tpl hier="33" item="4"/>
          <tpl fld="2" item="41"/>
          <tpl hier="40" item="17"/>
          <tpl hier="51" item="4294967295"/>
        </tpls>
      </n>
      <m in="0" fc="00404040">
        <tpls c="5">
          <tpl fld="9" item="5"/>
          <tpl hier="33" item="4"/>
          <tpl fld="2" item="41"/>
          <tpl hier="40" item="17"/>
          <tpl hier="51" item="4294967295"/>
        </tpls>
      </m>
      <n v="21154506041.799999" in="0" bc="00B4F0FF" fc="00008000">
        <tpls c="5">
          <tpl fld="1" item="20"/>
          <tpl hier="33" item="4"/>
          <tpl fld="2" item="17"/>
          <tpl hier="40" item="17"/>
          <tpl hier="51" item="4294967295"/>
        </tpls>
      </n>
      <n v="3.7689760115121899E-3" in="1" bc="00B4F0FF" fc="00008000">
        <tpls c="5">
          <tpl fld="1" item="24"/>
          <tpl hier="33" item="4"/>
          <tpl fld="2" item="10"/>
          <tpl hier="40" item="17"/>
          <tpl hier="51" item="4294967295"/>
        </tpls>
      </n>
      <n v="141989222649.63596" in="0" bc="00B4F0FF" fc="00008000">
        <tpls c="5">
          <tpl fld="1" item="17"/>
          <tpl hier="33" item="4"/>
          <tpl fld="2" item="10"/>
          <tpl hier="40" item="17"/>
          <tpl hier="51" item="4294967295"/>
        </tpls>
      </n>
      <n v="86693000" in="0" bc="00B4F0FF" fc="00008000">
        <tpls c="5">
          <tpl fld="1" item="30"/>
          <tpl hier="33" item="4"/>
          <tpl fld="2" item="30"/>
          <tpl hier="40" item="17"/>
          <tpl hier="51" item="4294967295"/>
        </tpls>
      </n>
      <n v="164789382400" in="0" bc="00B4F0FF" fc="00008000">
        <tpls c="5">
          <tpl fld="1" item="16"/>
          <tpl hier="33" item="4"/>
          <tpl fld="2" item="28"/>
          <tpl hier="40" item="17"/>
          <tpl hier="51" item="4294967295"/>
        </tpls>
      </n>
      <m in="0" fc="00404040">
        <tpls c="5">
          <tpl fld="20" item="11"/>
          <tpl hier="33" item="4"/>
          <tpl fld="2" item="9"/>
          <tpl hier="40" item="17"/>
          <tpl hier="51" item="4294967295"/>
        </tpls>
      </m>
      <n v="719068719.67000031" in="0" bc="00B4F0FF" fc="00008000">
        <tpls c="5">
          <tpl fld="1" item="13"/>
          <tpl hier="33" item="4"/>
          <tpl fld="2" item="0"/>
          <tpl hier="40" item="17"/>
          <tpl hier="51" item="4294967295"/>
        </tpls>
      </n>
      <n v="236299800" in="0" bc="00B4F0FF" fc="00008000">
        <tpls c="5">
          <tpl fld="1" item="19"/>
          <tpl hier="33" item="4"/>
          <tpl fld="2" item="29"/>
          <tpl hier="40" item="17"/>
          <tpl hier="51" item="4294967295"/>
        </tpls>
      </n>
      <n v="628560400" in="0" bc="00B4F0FF" fc="00008000">
        <tpls c="5">
          <tpl fld="1" item="39"/>
          <tpl hier="33" item="4"/>
          <tpl fld="2" item="10"/>
          <tpl hier="40" item="17"/>
          <tpl hier="51" item="4294967295"/>
        </tpls>
      </n>
      <n v="19400668603.945" in="0" bc="00B4F0FF" fc="00008000">
        <tpls c="5">
          <tpl fld="1" item="29"/>
          <tpl hier="33" item="4"/>
          <tpl fld="2" item="17"/>
          <tpl hier="40" item="17"/>
          <tpl hier="51" item="4294967295"/>
        </tpls>
      </n>
      <n v="839588492.61000037" in="0" bc="00B4F0FF" fc="00008000">
        <tpls c="5">
          <tpl fld="1" item="13"/>
          <tpl hier="33" item="4"/>
          <tpl fld="2" item="5"/>
          <tpl hier="40" item="17"/>
          <tpl hier="51" item="4294967295"/>
        </tpls>
      </n>
      <m in="0" fc="00404040">
        <tpls c="5">
          <tpl fld="20" item="10"/>
          <tpl hier="33" item="4"/>
          <tpl fld="2" item="26"/>
          <tpl hier="40" item="17"/>
          <tpl hier="51" item="4294967295"/>
        </tpls>
      </m>
      <n v="3533258028.3821387" in="0" bc="00B4F0FF" fc="00008000">
        <tpls c="5">
          <tpl fld="1" item="37"/>
          <tpl hier="33" item="4"/>
          <tpl fld="2" item="39"/>
          <tpl hier="40" item="17"/>
          <tpl hier="51" item="4294967295"/>
        </tpls>
      </n>
      <n v="0.6565824594027222" in="0" bc="00B4F0FF" fc="00008000">
        <tpls c="5">
          <tpl fld="1" item="7"/>
          <tpl hier="33" item="4"/>
          <tpl fld="2" item="5"/>
          <tpl hier="40" item="17"/>
          <tpl hier="51" item="4294967295"/>
        </tpls>
      </n>
      <n v="143671768062.46014" in="0" bc="00B4F0FF" fc="00008000">
        <tpls c="5">
          <tpl fld="1" item="17"/>
          <tpl hier="33" item="4"/>
          <tpl fld="2" item="13"/>
          <tpl hier="40" item="17"/>
          <tpl hier="51" item="4294967295"/>
        </tpls>
      </n>
      <n v="148578338108.16101" in="0" bc="00B4F0FF" fc="00008000">
        <tpls c="5">
          <tpl fld="1" item="17"/>
          <tpl hier="33" item="4"/>
          <tpl fld="2" item="37"/>
          <tpl hier="40" item="17"/>
          <tpl hier="51" item="4294967295"/>
        </tpls>
      </n>
      <n v="-19059100" in="0" bc="00B4F0FF" fc="00000080">
        <tpls c="5">
          <tpl fld="1" item="46"/>
          <tpl hier="33" item="4"/>
          <tpl fld="2" item="38"/>
          <tpl hier="40" item="17"/>
          <tpl hier="51" item="4294967295"/>
        </tpls>
      </n>
      <m in="0" fc="00404040">
        <tpls c="5">
          <tpl fld="9" item="14"/>
          <tpl hier="33" item="4"/>
          <tpl fld="2" item="10"/>
          <tpl hier="40" item="17"/>
          <tpl hier="51" item="4294967295"/>
        </tpls>
      </m>
      <m in="0" bc="00B4F0FF" fc="00404040">
        <tpls c="5">
          <tpl fld="1" item="28"/>
          <tpl hier="33" item="4"/>
          <tpl fld="2" item="12"/>
          <tpl hier="40" item="17"/>
          <tpl hier="51" item="4294967295"/>
        </tpls>
      </m>
      <m in="0" fc="00404040">
        <tpls c="5">
          <tpl fld="9" item="10"/>
          <tpl hier="33" item="4"/>
          <tpl fld="2" item="5"/>
          <tpl hier="40" item="17"/>
          <tpl hier="51" item="4294967295"/>
        </tpls>
      </m>
      <m in="0" bc="00B4F0FF" fc="00404040">
        <tpls c="5">
          <tpl fld="1" item="33"/>
          <tpl hier="33" item="4"/>
          <tpl fld="2" item="36"/>
          <tpl hier="40" item="17"/>
          <tpl hier="51" item="4294967295"/>
        </tpls>
      </m>
      <n v="-20896160.523255911" in="0" bc="00B4F0FF" fc="00000080">
        <tpls c="5">
          <tpl fld="1" item="19"/>
          <tpl hier="33" item="4"/>
          <tpl fld="2" item="25"/>
          <tpl hier="40" item="17"/>
          <tpl hier="51" item="4294967295"/>
        </tpls>
      </n>
      <n v="511022021549.67004" in="0" bc="00B4F0FF" fc="00008000">
        <tpls c="5">
          <tpl fld="1" item="3"/>
          <tpl hier="33" item="4"/>
          <tpl fld="2" item="31"/>
          <tpl hier="40" item="17"/>
          <tpl hier="51" item="4294967295"/>
        </tpls>
      </n>
      <n v="63947200" in="0" bc="00B4F0FF" fc="00008000">
        <tpls c="5">
          <tpl fld="1" item="31"/>
          <tpl hier="33" item="4"/>
          <tpl fld="2" item="27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17"/>
          <tpl hier="40" item="17"/>
          <tpl hier="51" item="4294967295"/>
        </tpls>
      </n>
      <n v="331889600" in="0" bc="00B4F0FF" fc="00008000">
        <tpls c="5">
          <tpl fld="1" item="10"/>
          <tpl hier="33" item="4"/>
          <tpl fld="2" item="35"/>
          <tpl hier="40" item="17"/>
          <tpl hier="51" item="4294967295"/>
        </tpls>
      </n>
      <n v="237192263100" in="0" bc="00B4F0FF" fc="00008000">
        <tpls c="5">
          <tpl fld="1" item="3"/>
          <tpl hier="33" item="4"/>
          <tpl fld="2" item="30"/>
          <tpl hier="40" item="17"/>
          <tpl hier="51" item="4294967295"/>
        </tpls>
      </n>
      <n v="0.55352888219585317" in="0" bc="00B4F0FF" fc="00008000">
        <tpls c="5">
          <tpl fld="1" item="7"/>
          <tpl hier="33" item="4"/>
          <tpl fld="2" item="17"/>
          <tpl hier="40" item="17"/>
          <tpl hier="51" item="4294967295"/>
        </tpls>
      </n>
      <m in="0" fc="00404040">
        <tpls c="5">
          <tpl fld="9" item="14"/>
          <tpl hier="33" item="4"/>
          <tpl fld="2" item="26"/>
          <tpl hier="40" item="17"/>
          <tpl hier="51" item="4294967295"/>
        </tpls>
      </m>
      <n v="771835388.16000032" in="0" bc="00B4F0FF" fc="00008000">
        <tpls c="5">
          <tpl fld="1" item="39"/>
          <tpl hier="33" item="4"/>
          <tpl fld="2" item="18"/>
          <tpl hier="40" item="17"/>
          <tpl hier="51" item="4294967295"/>
        </tpls>
      </n>
      <n v="145472600" in="0" bc="00B4F0FF" fc="00008000">
        <tpls c="5">
          <tpl fld="1" item="32"/>
          <tpl hier="33" item="4"/>
          <tpl fld="2" item="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6"/>
          <tpl hier="40" item="17"/>
          <tpl hier="51" item="4294967295"/>
        </tpls>
      </m>
      <m in="0" fc="00404040">
        <tpls c="5">
          <tpl fld="9" item="9"/>
          <tpl hier="33" item="4"/>
          <tpl fld="2" item="21"/>
          <tpl hier="40" item="17"/>
          <tpl hier="51" item="4294967295"/>
        </tpls>
      </m>
      <m in="0" bc="00B4F0FF" fc="00404040">
        <tpls c="5">
          <tpl fld="1" item="42"/>
          <tpl hier="33" item="4"/>
          <tpl fld="2" item="3"/>
          <tpl hier="40" item="17"/>
          <tpl hier="51" item="4294967295"/>
        </tpls>
      </m>
      <m in="0" bc="00B4F0FF" fc="00404040">
        <tpls c="5">
          <tpl fld="1" item="40"/>
          <tpl hier="33" item="4"/>
          <tpl fld="2" item="19"/>
          <tpl hier="40" item="17"/>
          <tpl hier="51" item="4294967295"/>
        </tpls>
      </m>
      <n v="144890969.53999999" in="0" bc="00B4F0FF" fc="00008000">
        <tpls c="5">
          <tpl fld="1" item="49"/>
          <tpl hier="33" item="4"/>
          <tpl fld="2" item="42"/>
          <tpl hier="40" item="17"/>
          <tpl hier="51" item="4294967295"/>
        </tpls>
      </n>
      <n v="806192200" in="0" bc="00B4F0FF" fc="00008000">
        <tpls c="5">
          <tpl fld="1" item="23"/>
          <tpl hier="33" item="4"/>
          <tpl fld="2" item="16"/>
          <tpl hier="40" item="17"/>
          <tpl hier="51" item="4294967295"/>
        </tpls>
      </n>
      <n v="668154500" in="0" bc="00B4F0FF" fc="00008000">
        <tpls c="5">
          <tpl fld="1" item="39"/>
          <tpl hier="33" item="4"/>
          <tpl fld="2" item="35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10"/>
          <tpl hier="40" item="17"/>
          <tpl hier="51" item="4294967295"/>
        </tpls>
      </n>
      <n v="21716619745.82" in="0" bc="00B4F0FF" fc="00008000">
        <tpls c="5">
          <tpl fld="1" item="20"/>
          <tpl hier="33" item="4"/>
          <tpl fld="2" item="34"/>
          <tpl hier="40" item="17"/>
          <tpl hier="51" item="4294967295"/>
        </tpls>
      </n>
      <n v="20206613656.155003" in="0" bc="00B4F0FF" fc="00008000">
        <tpls c="5">
          <tpl fld="1" item="42"/>
          <tpl hier="33" item="4"/>
          <tpl fld="2" item="41"/>
          <tpl hier="40" item="17"/>
          <tpl hier="51" item="4294967295"/>
        </tpls>
      </n>
      <n v="286951410" in="0" bc="00B4F0FF" fc="00008000">
        <tpls c="5">
          <tpl fld="1" item="6"/>
          <tpl hier="33" item="4"/>
          <tpl fld="2" item="21"/>
          <tpl hier="40" item="17"/>
          <tpl hier="51" item="4294967295"/>
        </tpls>
      </n>
      <n v="541189800" in="0" bc="00B4F0FF" fc="00008000">
        <tpls c="5">
          <tpl fld="1" item="23"/>
          <tpl hier="33" item="4"/>
          <tpl fld="2" item="29"/>
          <tpl hier="40" item="17"/>
          <tpl hier="51" item="4294967295"/>
        </tpls>
      </n>
      <n v="515794493.86000001" in="0" bc="00B4F0FF" fc="00008000">
        <tpls c="5">
          <tpl fld="1" item="2"/>
          <tpl hier="33" item="4"/>
          <tpl fld="2" item="0"/>
          <tpl hier="40" item="17"/>
          <tpl hier="51" item="4294967295"/>
        </tpls>
      </n>
      <m in="0" fc="00404040">
        <tpls c="5">
          <tpl fld="20" item="10"/>
          <tpl hier="33" item="4"/>
          <tpl fld="2" item="39"/>
          <tpl hier="40" item="17"/>
          <tpl hier="51" item="4294967295"/>
        </tpls>
      </m>
      <n v="44014565950.43" in="0" bc="00B4F0FF" fc="00008000">
        <tpls c="5">
          <tpl fld="1" item="43"/>
          <tpl hier="33" item="4"/>
          <tpl fld="2" item="42"/>
          <tpl hier="40" item="17"/>
          <tpl hier="51" item="4294967295"/>
        </tpls>
      </n>
      <m in="0" fc="00404040">
        <tpls c="5">
          <tpl fld="20" item="11"/>
          <tpl hier="33" item="4"/>
          <tpl fld="2" item="41"/>
          <tpl hier="40" item="17"/>
          <tpl hier="51" item="4294967295"/>
        </tpls>
      </m>
      <n v="43094000" in="0" bc="00B4F0FF" fc="00008000">
        <tpls c="5">
          <tpl fld="1" item="46"/>
          <tpl hier="33" item="4"/>
          <tpl fld="2" item="39"/>
          <tpl hier="40" item="17"/>
          <tpl hier="51" item="4294967295"/>
        </tpls>
      </n>
      <n v="19892947061.785" in="0" bc="00B4F0FF" fc="00008000">
        <tpls c="5">
          <tpl fld="1" item="42"/>
          <tpl hier="33" item="4"/>
          <tpl fld="2" item="35"/>
          <tpl hier="40" item="17"/>
          <tpl hier="51" item="4294967295"/>
        </tpls>
      </n>
      <n v="3881089.9999999995" in="0" bc="00B4F0FF" fc="00008000">
        <tpls c="5">
          <tpl fld="1" item="45"/>
          <tpl hier="33" item="4"/>
          <tpl fld="2" item="7"/>
          <tpl hier="40" item="17"/>
          <tpl hier="51" item="4294967295"/>
        </tpls>
      </n>
      <n v="737424800" in="0" bc="00B4F0FF" fc="00008000">
        <tpls c="5">
          <tpl fld="1" item="39"/>
          <tpl hier="33" item="4"/>
          <tpl fld="2" item="41"/>
          <tpl hier="40" item="17"/>
          <tpl hier="51" item="4294967295"/>
        </tpls>
      </n>
      <n v="341002100" in="0" bc="00B4F0FF" fc="00008000">
        <tpls c="5">
          <tpl fld="1" item="10"/>
          <tpl hier="33" item="4"/>
          <tpl fld="2" item="41"/>
          <tpl hier="40" item="17"/>
          <tpl hier="51" item="4294967295"/>
        </tpls>
      </n>
      <n v="87156878800" in="0" bc="00B4F0FF" fc="00008000">
        <tpls c="5">
          <tpl fld="1" item="5"/>
          <tpl hier="33" item="4"/>
          <tpl fld="2" item="16"/>
          <tpl hier="40" item="17"/>
          <tpl hier="51" item="4294967295"/>
        </tpls>
      </n>
      <n v="1701023100" in="0" bc="00B4F0FF" fc="00008000">
        <tpls c="5">
          <tpl fld="1" item="12"/>
          <tpl hier="33" item="4"/>
          <tpl fld="2" item="29"/>
          <tpl hier="40" item="17"/>
          <tpl hier="51" item="4294967295"/>
        </tpls>
      </n>
      <n v="818634870.88999939" in="0" bc="00B4F0FF" fc="00008000">
        <tpls c="5">
          <tpl fld="1" item="13"/>
          <tpl hier="33" item="4"/>
          <tpl fld="2" item="7"/>
          <tpl hier="40" item="17"/>
          <tpl hier="51" item="4294967295"/>
        </tpls>
      </n>
      <n v="192622585732.64999" in="0" bc="00B4F0FF" fc="00008000">
        <tpls c="5">
          <tpl fld="1" item="3"/>
          <tpl hier="33" item="4"/>
          <tpl fld="2" item="43"/>
          <tpl hier="40" item="17"/>
          <tpl hier="51" item="4294967295"/>
        </tpls>
      </n>
      <n v="442633900" in="0" bc="00B4F0FF" fc="00008000">
        <tpls c="5">
          <tpl fld="1" item="23"/>
          <tpl hier="33" item="4"/>
          <tpl fld="2" item="10"/>
          <tpl hier="40" item="17"/>
          <tpl hier="51" item="4294967295"/>
        </tpls>
      </n>
      <n v="1434659500" bc="00B4F0FF" fc="00008000">
        <tpls c="5">
          <tpl fld="1" item="38"/>
          <tpl hier="33" item="4"/>
          <tpl fld="2" item="11"/>
          <tpl hier="40" item="17"/>
          <tpl hier="51" item="4294967295"/>
        </tpls>
      </n>
      <n v="130605700" in="0" bc="00B4F0FF" fc="00008000">
        <tpls c="5">
          <tpl fld="1" item="32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9"/>
          <tpl hier="40" item="17"/>
          <tpl hier="51" item="4294967295"/>
        </tpls>
      </m>
      <n v="898744200.06999993" in="0" bc="00B4F0FF" fc="00008000">
        <tpls c="5">
          <tpl fld="1" item="14"/>
          <tpl hier="33" item="4"/>
          <tpl fld="2" item="13"/>
          <tpl hier="40" item="17"/>
          <tpl hier="51" item="4294967295"/>
        </tpls>
      </n>
      <n v="802284200" in="0" bc="00B4F0FF" fc="00008000">
        <tpls c="5">
          <tpl fld="1" item="54"/>
          <tpl hier="33" item="4"/>
          <tpl fld="2" item="2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0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5"/>
          <tpl hier="40" item="17"/>
          <tpl hier="51" item="4294967295"/>
        </tpls>
      </m>
      <n v="228043409948.76599" in="0" bc="00B4F0FF" fc="00008000">
        <tpls c="5">
          <tpl fld="1" item="16"/>
          <tpl hier="33" item="4"/>
          <tpl fld="2" item="4"/>
          <tpl hier="40" item="17"/>
          <tpl hier="51" item="4294967295"/>
        </tpls>
      </n>
      <n v="745221240" in="0" bc="00B4F0FF" fc="00008000">
        <tpls c="5">
          <tpl fld="1" item="14"/>
          <tpl hier="33" item="4"/>
          <tpl fld="2" item="39"/>
          <tpl hier="40" item="17"/>
          <tpl hier="51" item="4294967295"/>
        </tpls>
      </n>
      <m in="0" fc="00404040">
        <tpls c="5">
          <tpl fld="20" item="11"/>
          <tpl hier="33" item="4"/>
          <tpl fld="2" item="7"/>
          <tpl hier="40" item="17"/>
          <tpl hier="51" item="4294967295"/>
        </tpls>
      </m>
      <n v="20499949316.546001" in="0" bc="00B4F0FF" fc="00008000">
        <tpls c="5">
          <tpl fld="1" item="20"/>
          <tpl hier="33" item="4"/>
          <tpl fld="2" item="5"/>
          <tpl hier="40" item="17"/>
          <tpl hier="51" item="4294967295"/>
        </tpls>
      </n>
      <m in="0" fc="00404040">
        <tpls c="5">
          <tpl fld="9" item="10"/>
          <tpl hier="33" item="4"/>
          <tpl fld="2" item="23"/>
          <tpl hier="40" item="17"/>
          <tpl hier="51" item="4294967295"/>
        </tpls>
      </m>
      <n v="1553493369.6800003" in="0" bc="00B4F0FF" fc="00008000">
        <tpls c="5">
          <tpl fld="1" item="12"/>
          <tpl hier="33" item="4"/>
          <tpl fld="2" item="31"/>
          <tpl hier="40" item="17"/>
          <tpl hier="51" item="4294967295"/>
        </tpls>
      </n>
      <n v="108512900" in="0" bc="00B4F0FF" fc="00008000">
        <tpls c="5">
          <tpl fld="1" item="1"/>
          <tpl hier="33" item="4"/>
          <tpl fld="2" item="37"/>
          <tpl hier="40" item="17"/>
          <tpl hier="51" item="4294967295"/>
        </tpls>
      </n>
      <n v="377259286.32000005" in="0" bc="00B4F0FF" fc="00008000">
        <tpls c="5">
          <tpl fld="1" item="25"/>
          <tpl hier="33" item="4"/>
          <tpl fld="2" item="8"/>
          <tpl hier="40" item="17"/>
          <tpl hier="51" item="4294967295"/>
        </tpls>
      </n>
      <n v="361223783.96999991" in="0" bc="00B4F0FF" fc="00008000">
        <tpls c="5">
          <tpl fld="1" item="25"/>
          <tpl hier="33" item="4"/>
          <tpl fld="2" item="22"/>
          <tpl hier="40" item="17"/>
          <tpl hier="51" item="4294967295"/>
        </tpls>
      </n>
      <n v="31189574030" in="0" bc="00B4F0FF" fc="00008000">
        <tpls c="5">
          <tpl fld="1" item="44"/>
          <tpl hier="33" item="4"/>
          <tpl fld="2" item="31"/>
          <tpl hier="40" item="17"/>
          <tpl hier="51" item="4294967295"/>
        </tpls>
      </n>
      <n v="0.1376574167923767" in="2" bc="00B4F0FF" fc="00008000">
        <tpls c="5">
          <tpl fld="1" item="15"/>
          <tpl hier="33" item="4"/>
          <tpl fld="2" item="26"/>
          <tpl hier="40" item="17"/>
          <tpl hier="51" item="4294967295"/>
        </tpls>
      </n>
      <n v="154303400" in="0" bc="00B4F0FF" fc="00008000">
        <tpls c="5">
          <tpl fld="1" item="49"/>
          <tpl hier="33" item="4"/>
          <tpl fld="2" item="9"/>
          <tpl hier="40" item="17"/>
          <tpl hier="51" item="4294967295"/>
        </tpls>
      </n>
      <n v="4.5389805635946247E-3" in="1" bc="00B4F0FF" fc="00008000">
        <tpls c="5">
          <tpl fld="1" item="24"/>
          <tpl hier="33" item="4"/>
          <tpl fld="2" item="35"/>
          <tpl hier="40" item="17"/>
          <tpl hier="51" item="4294967295"/>
        </tpls>
      </n>
      <n v="96216067.722283036" in="0" bc="00B4F0FF" fc="00008000">
        <tpls c="5">
          <tpl fld="1" item="30"/>
          <tpl hier="33" item="4"/>
          <tpl fld="2" item="32"/>
          <tpl hier="40" item="17"/>
          <tpl hier="51" item="4294967295"/>
        </tpls>
      </n>
      <n v="314168287340" in="0" bc="00B4F0FF" fc="00008000">
        <tpls c="5">
          <tpl fld="1" item="3"/>
          <tpl hier="33" item="4"/>
          <tpl fld="2" item="39"/>
          <tpl hier="40" item="17"/>
          <tpl hier="51" item="4294967295"/>
        </tpls>
      </n>
      <n v="1449668466.2800002" in="0" bc="00B4F0FF" fc="00008000">
        <tpls c="5">
          <tpl fld="1" item="12"/>
          <tpl hier="33" item="4"/>
          <tpl fld="2" item="42"/>
          <tpl hier="40" item="17"/>
          <tpl hier="51" item="4294967295"/>
        </tpls>
      </n>
      <n v="166352127.03" in="0" bc="00B4F0FF" fc="00008000">
        <tpls c="5">
          <tpl fld="1" item="32"/>
          <tpl hier="33" item="4"/>
          <tpl fld="2" item="6"/>
          <tpl hier="40" item="17"/>
          <tpl hier="51" item="4294967295"/>
        </tpls>
      </n>
      <n v="233853300" in="0" bc="00B4F0FF" fc="00008000">
        <tpls c="5">
          <tpl fld="1" item="6"/>
          <tpl hier="33" item="4"/>
          <tpl fld="2" item="10"/>
          <tpl hier="40" item="17"/>
          <tpl hier="51" item="4294967295"/>
        </tpls>
      </n>
      <n v="60060636341.209999" in="0" bc="00B4F0FF" fc="00008000">
        <tpls c="5">
          <tpl fld="1" item="43"/>
          <tpl hier="33" item="4"/>
          <tpl fld="2" item="22"/>
          <tpl hier="40" item="17"/>
          <tpl hier="51" item="4294967295"/>
        </tpls>
      </n>
      <n v="450148500" in="0" bc="00B4F0FF" fc="00008000">
        <tpls c="5">
          <tpl fld="1" item="2"/>
          <tpl hier="33" item="4"/>
          <tpl fld="2" item="28"/>
          <tpl hier="40" item="17"/>
          <tpl hier="51" item="4294967295"/>
        </tpls>
      </n>
      <m in="0" fc="00404040">
        <tpls c="5">
          <tpl fld="20" item="11"/>
          <tpl hier="33" item="4"/>
          <tpl fld="2" item="28"/>
          <tpl hier="40" item="17"/>
          <tpl hier="51" item="4294967295"/>
        </tpls>
      </m>
      <n v="915771700" in="0" bc="00B4F0FF" fc="00008000">
        <tpls c="5">
          <tpl fld="1" item="14"/>
          <tpl hier="33" item="4"/>
          <tpl fld="2" item="17"/>
          <tpl hier="40" item="17"/>
          <tpl hier="51" item="4294967295"/>
        </tpls>
      </n>
      <n v="43536446921.704994" in="0" bc="00B4F0FF" fc="00008000">
        <tpls c="5">
          <tpl fld="1" item="43"/>
          <tpl hier="33" item="4"/>
          <tpl fld="2" item="26"/>
          <tpl hier="40" item="17"/>
          <tpl hier="51" item="4294967295"/>
        </tpls>
      </n>
      <n v="138979800" in="0" bc="00B4F0FF" fc="00008000">
        <tpls c="5">
          <tpl fld="1" item="1"/>
          <tpl hier="33" item="4"/>
          <tpl fld="2" item="10"/>
          <tpl hier="40" item="17"/>
          <tpl hier="51" item="4294967295"/>
        </tpls>
      </n>
      <n v="0.13064774947672803" in="2" bc="00B4F0FF" fc="00008000">
        <tpls c="5">
          <tpl fld="1" item="15"/>
          <tpl hier="33" item="4"/>
          <tpl fld="2" item="29"/>
          <tpl hier="40" item="17"/>
          <tpl hier="51" item="4294967295"/>
        </tpls>
      </n>
      <n v="449313743.40455604" in="0" bc="00B4F0FF" fc="00008000">
        <tpls c="5">
          <tpl fld="1" item="23"/>
          <tpl hier="33" item="4"/>
          <tpl fld="2" item="32"/>
          <tpl hier="40" item="17"/>
          <tpl hier="51" item="4294967295"/>
        </tpls>
      </n>
      <n v="-2732142.77" in="0" bc="00B4F0FF" fc="00000080">
        <tpls c="5">
          <tpl fld="1" item="19"/>
          <tpl hier="33" item="4"/>
          <tpl fld="2" item="43"/>
          <tpl hier="40" item="17"/>
          <tpl hier="51" item="4294967295"/>
        </tpls>
      </n>
      <n v="0.127123291060702" in="2" bc="00B4F0FF" fc="00008000">
        <tpls c="5">
          <tpl fld="1" item="8"/>
          <tpl hier="33" item="4"/>
          <tpl fld="2" item="9"/>
          <tpl hier="40" item="17"/>
          <tpl hier="51" item="4294967295"/>
        </tpls>
      </n>
      <m in="0" bc="00B4F0FF" fc="00404040">
        <tpls c="5">
          <tpl fld="1" item="29"/>
          <tpl hier="33" item="4"/>
          <tpl fld="2" item="32"/>
          <tpl hier="40" item="17"/>
          <tpl hier="51" item="4294967295"/>
        </tpls>
      </m>
      <n v="103770335411.63" in="0" bc="00B4F0FF" fc="00008000">
        <tpls c="5">
          <tpl fld="1" item="34"/>
          <tpl hier="33" item="4"/>
          <tpl fld="2" item="6"/>
          <tpl hier="40" item="17"/>
          <tpl hier="51" item="4294967295"/>
        </tpls>
      </n>
      <n v="134886681634.61" in="0" bc="00B4F0FF" fc="00008000">
        <tpls c="5">
          <tpl fld="1" item="5"/>
          <tpl hier="33" item="4"/>
          <tpl fld="2" item="23"/>
          <tpl hier="40" item="17"/>
          <tpl hier="51" item="4294967295"/>
        </tpls>
      </n>
      <n v="5082817458.8360119" in="0" bc="00B4F0FF" fc="00008000">
        <tpls c="5">
          <tpl fld="1" item="36"/>
          <tpl hier="33" item="4"/>
          <tpl fld="2" item="39"/>
          <tpl hier="40" item="17"/>
          <tpl hier="51" item="4294967295"/>
        </tpls>
      </n>
      <n v="0.14044355448579063" in="2" bc="00B4F0FF" fc="00008000">
        <tpls c="5">
          <tpl fld="1" item="8"/>
          <tpl hier="33" item="4"/>
          <tpl fld="2" item="13"/>
          <tpl hier="40" item="17"/>
          <tpl hier="51" item="4294967295"/>
        </tpls>
      </n>
      <n v="0.1318527196156743" in="2" bc="00B4F0FF" fc="00008000">
        <tpls c="5">
          <tpl fld="1" item="8"/>
          <tpl hier="33" item="4"/>
          <tpl fld="2" item="10"/>
          <tpl hier="40" item="17"/>
          <tpl hier="51" item="4294967295"/>
        </tpls>
      </n>
      <m in="0" bc="00B4F0FF" fc="00404040">
        <tpls c="5">
          <tpl fld="1" item="45"/>
          <tpl hier="33" item="4"/>
          <tpl fld="2" item="32"/>
          <tpl hier="40" item="17"/>
          <tpl hier="51" item="4294967295"/>
        </tpls>
      </m>
      <n v="149435219.91999999" in="0" bc="00B4F0FF" fc="00008000">
        <tpls c="5">
          <tpl fld="1" item="1"/>
          <tpl hier="33" item="4"/>
          <tpl fld="2" item="33"/>
          <tpl hier="40" item="17"/>
          <tpl hier="51" item="4294967295"/>
        </tpls>
      </n>
      <n v="610835746.80999994" in="0" bc="00B4F0FF" fc="00008000">
        <tpls c="5">
          <tpl fld="1" item="23"/>
          <tpl hier="33" item="4"/>
          <tpl fld="2" item="31"/>
          <tpl hier="40" item="17"/>
          <tpl hier="51" item="4294967295"/>
        </tpls>
      </n>
      <n v="1354530300" bc="00B4F0FF" fc="00008000">
        <tpls c="5">
          <tpl fld="1" item="38"/>
          <tpl hier="33" item="4"/>
          <tpl fld="2" item="26"/>
          <tpl hier="40" item="17"/>
          <tpl hier="51" item="4294967295"/>
        </tpls>
      </n>
      <n v="0.13471726096613129" in="2" bc="00B4F0FF" fc="00008000">
        <tpls c="5">
          <tpl fld="1" item="8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9"/>
          <tpl hier="40" item="17"/>
          <tpl hier="51" item="4294967295"/>
        </tpls>
      </m>
      <n v="20763243030.41" in="0" bc="00B4F0FF" fc="00008000">
        <tpls c="5">
          <tpl fld="1" item="42"/>
          <tpl hier="33" item="4"/>
          <tpl fld="2" item="33"/>
          <tpl hier="40" item="17"/>
          <tpl hier="51" item="4294967295"/>
        </tpls>
      </n>
      <m in="0" bc="00B4F0FF" fc="00404040">
        <tpls c="5">
          <tpl fld="1" item="45"/>
          <tpl hier="33" item="4"/>
          <tpl fld="2" item="36"/>
          <tpl hier="40" item="17"/>
          <tpl hier="51" item="4294967295"/>
        </tpls>
      </m>
      <m in="0" fc="00404040">
        <tpls c="5">
          <tpl fld="20" item="10"/>
          <tpl hier="33" item="4"/>
          <tpl fld="2" item="41"/>
          <tpl hier="40" item="17"/>
          <tpl hier="51" item="4294967295"/>
        </tpls>
      </m>
      <n v="911565000" in="0" bc="00B4F0FF" fc="00008000">
        <tpls c="5">
          <tpl fld="1" item="13"/>
          <tpl hier="33" item="4"/>
          <tpl fld="2" item="41"/>
          <tpl hier="40" item="17"/>
          <tpl hier="51" item="4294967295"/>
        </tpls>
      </n>
      <n v="0.38294050157003579" bc="00B4F0FF" fc="00008000">
        <tpls c="5">
          <tpl fld="1" item="48"/>
          <tpl hier="33" item="4"/>
          <tpl fld="2" item="27"/>
          <tpl hier="40" item="17"/>
          <tpl hier="51" item="4294967295"/>
        </tpls>
      </n>
      <n v="312613700" in="0" bc="00B4F0FF" fc="00008000">
        <tpls c="5">
          <tpl fld="1" item="25"/>
          <tpl hier="33" item="4"/>
          <tpl fld="2" item="35"/>
          <tpl hier="40" item="17"/>
          <tpl hier="51" item="4294967295"/>
        </tpls>
      </n>
      <n v="4.5640655545211538E-3" in="1" bc="00B4F0FF" fc="00008000">
        <tpls c="5">
          <tpl fld="1" item="24"/>
          <tpl hier="33" item="4"/>
          <tpl fld="2" item="22"/>
          <tpl hier="40" item="17"/>
          <tpl hier="51" item="4294967295"/>
        </tpls>
      </n>
      <n v="675325600" in="0" bc="00B4F0FF" fc="00008000">
        <tpls c="5">
          <tpl fld="1" item="39"/>
          <tpl hier="33" item="4"/>
          <tpl fld="2" item="9"/>
          <tpl hier="40" item="17"/>
          <tpl hier="51" item="4294967295"/>
        </tpls>
      </n>
      <m in="0" bc="00B4F0FF" fc="00404040">
        <tpls c="5">
          <tpl fld="1" item="43"/>
          <tpl hier="33" item="4"/>
          <tpl fld="2" item="25"/>
          <tpl hier="40" item="17"/>
          <tpl hier="51" item="4294967295"/>
        </tpls>
      </m>
      <n v="67730150.569802299" in="0" bc="00B4F0FF" fc="00008000">
        <tpls c="5">
          <tpl fld="1" item="1"/>
          <tpl hier="33" item="4"/>
          <tpl fld="2" item="12"/>
          <tpl hier="40" item="17"/>
          <tpl hier="51" item="4294967295"/>
        </tpls>
      </n>
      <m in="0" bc="00B4F0FF" fc="00404040">
        <tpls c="5">
          <tpl fld="1" item="51"/>
          <tpl hier="33" item="4"/>
          <tpl fld="2" item="19"/>
          <tpl hier="40" item="17"/>
          <tpl hier="51" item="4294967295"/>
        </tpls>
      </m>
      <n v="739123573.73000002" in="0" bc="00B4F0FF" fc="00008000">
        <tpls c="5">
          <tpl fld="1" item="23"/>
          <tpl hier="33" item="4"/>
          <tpl fld="2" item="33"/>
          <tpl hier="40" item="17"/>
          <tpl hier="51" item="4294967295"/>
        </tpls>
      </n>
      <n v="64817200" in="0" bc="00B4F0FF" fc="00008000">
        <tpls c="5">
          <tpl fld="1" item="31"/>
          <tpl hier="33" item="4"/>
          <tpl fld="2" item="20"/>
          <tpl hier="40" item="17"/>
          <tpl hier="51" item="4294967295"/>
        </tpls>
      </n>
      <n v="18179840544.185001" in="0" bc="00B4F0FF" fc="00008000">
        <tpls c="5">
          <tpl fld="1" item="42"/>
          <tpl hier="33" item="4"/>
          <tpl fld="2" item="37"/>
          <tpl hier="40" item="17"/>
          <tpl hier="51" item="4294967295"/>
        </tpls>
      </n>
      <n v="10707785264.4575" in="0" bc="00B4F0FF" fc="00008000">
        <tpls c="5">
          <tpl fld="1" item="40"/>
          <tpl hier="33" item="4"/>
          <tpl fld="2" item="5"/>
          <tpl hier="40" item="17"/>
          <tpl hier="51" item="4294967295"/>
        </tpls>
      </n>
      <n v="0.1184975937163073" in="2" bc="00B4F0FF" fc="00008000">
        <tpls c="5">
          <tpl fld="1" item="8"/>
          <tpl hier="33" item="4"/>
          <tpl fld="2" item="37"/>
          <tpl hier="40" item="17"/>
          <tpl hier="51" item="4294967295"/>
        </tpls>
      </n>
      <n v="166301200" in="0" bc="00B4F0FF" fc="00008000">
        <tpls c="5">
          <tpl fld="1" item="49"/>
          <tpl hier="33" item="4"/>
          <tpl fld="2" item="41"/>
          <tpl hier="40" item="17"/>
          <tpl hier="51" item="4294967295"/>
        </tpls>
      </n>
      <m in="0" fc="00404040">
        <tpls c="5">
          <tpl fld="20" item="11"/>
          <tpl hier="33" item="4"/>
          <tpl fld="2" item="19"/>
          <tpl hier="40" item="17"/>
          <tpl hier="51" item="4294967295"/>
        </tpls>
      </m>
      <n v="97542867268.283508" in="0" bc="00B4F0FF" fc="00008000">
        <tpls c="5">
          <tpl fld="1" item="34"/>
          <tpl hier="33" item="4"/>
          <tpl fld="2" item="5"/>
          <tpl hier="40" item="17"/>
          <tpl hier="51" item="4294967295"/>
        </tpls>
      </n>
      <n v="405649310" in="0" bc="00B4F0FF" fc="00008000">
        <tpls c="5">
          <tpl fld="1" item="18"/>
          <tpl hier="33" item="4"/>
          <tpl fld="2" item="21"/>
          <tpl hier="40" item="17"/>
          <tpl hier="51" item="4294967295"/>
        </tpls>
      </n>
      <m in="0" bc="00B4F0FF" fc="00404040">
        <tpls c="5">
          <tpl fld="1" item="1"/>
          <tpl hier="33" item="4"/>
          <tpl fld="2" item="2"/>
          <tpl hier="40" item="17"/>
          <tpl hier="51" item="4294967295"/>
        </tpls>
      </m>
      <m in="0" bc="00B4F0FF" fc="00404040">
        <tpls c="5">
          <tpl fld="1" item="20"/>
          <tpl hier="33" item="4"/>
          <tpl fld="2" item="32"/>
          <tpl hier="40" item="17"/>
          <tpl hier="51" item="4294967295"/>
        </tpls>
      </m>
      <n v="109010000" in="0" bc="00B4F0FF" fc="00008000">
        <tpls c="5">
          <tpl fld="1" item="30"/>
          <tpl hier="33" item="4"/>
          <tpl fld="2" item="38"/>
          <tpl hier="40" item="17"/>
          <tpl hier="51" item="4294967295"/>
        </tpls>
      </n>
      <m in="0" bc="00B4F0FF" fc="00404040">
        <tpls c="5">
          <tpl fld="1" item="41"/>
          <tpl hier="33" item="4"/>
          <tpl fld="2" item="43"/>
          <tpl hier="40" item="17"/>
          <tpl hier="51" item="4294967295"/>
        </tpls>
      </m>
      <n v="102122140" in="0" bc="00B4F0FF" fc="00008000">
        <tpls c="5">
          <tpl fld="1" item="32"/>
          <tpl hier="33" item="4"/>
          <tpl fld="2" item="39"/>
          <tpl hier="40" item="17"/>
          <tpl hier="51" item="4294967295"/>
        </tpls>
      </n>
      <n v="107271600" in="0" bc="00B4F0FF" fc="00008000">
        <tpls c="5">
          <tpl fld="1" item="30"/>
          <tpl hier="33" item="4"/>
          <tpl fld="2" item="26"/>
          <tpl hier="40" item="17"/>
          <tpl hier="51" item="4294967295"/>
        </tpls>
      </n>
      <n v="0.13704945060322346" in="2" bc="00B4F0FF" fc="00008000">
        <tpls c="5">
          <tpl fld="1" item="15"/>
          <tpl hier="33" item="4"/>
          <tpl fld="2" item="41"/>
          <tpl hier="40" item="17"/>
          <tpl hier="51" item="4294967295"/>
        </tpls>
      </n>
      <n v="558770306.60000002" in="0" bc="00B4F0FF" fc="00008000">
        <tpls c="5">
          <tpl fld="1" item="23"/>
          <tpl hier="33" item="4"/>
          <tpl fld="2" item="14"/>
          <tpl hier="40" item="17"/>
          <tpl hier="51" item="4294967295"/>
        </tpls>
      </n>
      <n v="81802883700" in="0" bc="00B4F0FF" fc="00008000">
        <tpls c="5">
          <tpl fld="1" item="5"/>
          <tpl hier="33" item="4"/>
          <tpl fld="2" item="25"/>
          <tpl hier="40" item="17"/>
          <tpl hier="51" item="4294967295"/>
        </tpls>
      </n>
      <n v="277737000" in="0" bc="00B4F0FF" fc="00008000">
        <tpls c="5">
          <tpl fld="1" item="6"/>
          <tpl hier="33" item="4"/>
          <tpl fld="2" item="17"/>
          <tpl hier="40" item="17"/>
          <tpl hier="51" item="4294967295"/>
        </tpls>
      </n>
      <m in="0" bc="00B4F0FF" fc="00404040">
        <tpls c="5">
          <tpl fld="1" item="40"/>
          <tpl hier="33" item="4"/>
          <tpl fld="2" item="43"/>
          <tpl hier="40" item="17"/>
          <tpl hier="51" item="4294967295"/>
        </tpls>
      </m>
      <n v="74646196739" in="0" bc="00B4F0FF" fc="00008000">
        <tpls c="5">
          <tpl fld="1" item="5"/>
          <tpl hier="33" item="4"/>
          <tpl fld="2" item="12"/>
          <tpl hier="40" item="17"/>
          <tpl hier="51" item="4294967295"/>
        </tpls>
      </n>
      <n v="314827500" in="0" bc="00B4F0FF" fc="00008000">
        <tpls c="5">
          <tpl fld="1" item="10"/>
          <tpl hier="33" item="4"/>
          <tpl fld="2" item="9"/>
          <tpl hier="40" item="17"/>
          <tpl hier="51" item="4294967295"/>
        </tpls>
      </n>
      <m in="0" bc="00B4F0FF" fc="00404040">
        <tpls c="5">
          <tpl fld="1" item="34"/>
          <tpl hier="33" item="4"/>
          <tpl fld="2" item="12"/>
          <tpl hier="40" item="17"/>
          <tpl hier="51" item="4294967295"/>
        </tpls>
      </m>
      <n v="14023000" in="0" bc="00B4F0FF" fc="00008000">
        <tpls c="5">
          <tpl fld="1" item="19"/>
          <tpl hier="33" item="4"/>
          <tpl fld="2" item="42"/>
          <tpl hier="40" item="17"/>
          <tpl hier="51" item="4294967295"/>
        </tpls>
      </n>
      <m in="0" fc="00404040">
        <tpls c="5">
          <tpl fld="20" item="10"/>
          <tpl hier="33" item="4"/>
          <tpl fld="2" item="16"/>
          <tpl hier="40" item="17"/>
          <tpl hier="51" item="4294967295"/>
        </tpls>
      </m>
      <n v="228094832000" in="0" bc="00B4F0FF" fc="00008000">
        <tpls c="5">
          <tpl fld="1" item="3"/>
          <tpl hier="33" item="4"/>
          <tpl fld="2" item="19"/>
          <tpl hier="40" item="17"/>
          <tpl hier="51" item="4294967295"/>
        </tpls>
      </n>
      <n v="32266969892" in="0" bc="00B4F0FF" fc="00008000">
        <tpls c="5">
          <tpl fld="1" item="44"/>
          <tpl hier="33" item="4"/>
          <tpl fld="2" item="6"/>
          <tpl hier="40" item="17"/>
          <tpl hier="51" item="4294967295"/>
        </tpls>
      </n>
      <n v="18357005969.790001" in="0" bc="00B4F0FF" fc="00008000">
        <tpls c="5">
          <tpl fld="1" item="29"/>
          <tpl hier="33" item="4"/>
          <tpl fld="2" item="21"/>
          <tpl hier="40" item="17"/>
          <tpl hier="51" item="4294967295"/>
        </tpls>
      </n>
      <n v="116114413.38" in="0" fc="00008000">
        <tpls c="5">
          <tpl fld="20" item="11"/>
          <tpl hier="33" item="4"/>
          <tpl fld="2" item="4"/>
          <tpl hier="40" item="17"/>
          <tpl hier="51" item="4294967295"/>
        </tpls>
      </n>
      <m in="0" fc="00404040">
        <tpls c="5">
          <tpl fld="9" item="10"/>
          <tpl hier="33" item="4"/>
          <tpl fld="2" item="8"/>
          <tpl hier="40" item="17"/>
          <tpl hier="51" item="4294967295"/>
        </tpls>
      </m>
      <n v="0.15886166969885168" in="1" bc="00B4F0FF" fc="00008000">
        <tpls c="5">
          <tpl fld="1" item="21"/>
          <tpl hier="33" item="4"/>
          <tpl fld="2" item="20"/>
          <tpl hier="40" item="17"/>
          <tpl hier="51" item="4294967295"/>
        </tpls>
      </n>
      <n v="4.2315478181154205E-3" in="1" bc="00B4F0FF" fc="00008000">
        <tpls c="5">
          <tpl fld="1" item="24"/>
          <tpl hier="33" item="4"/>
          <tpl fld="2" item="23"/>
          <tpl hier="40" item="17"/>
          <tpl hier="51" item="4294967295"/>
        </tpls>
      </n>
      <n v="934026326.47000003" in="0" bc="00B4F0FF" fc="00008000">
        <tpls c="5">
          <tpl fld="1" item="23"/>
          <tpl hier="33" item="4"/>
          <tpl fld="2" item="6"/>
          <tpl hier="40" item="17"/>
          <tpl hier="51" item="4294967295"/>
        </tpls>
      </n>
      <n v="74421100" in="0" bc="00B4F0FF" fc="00008000">
        <tpls c="5">
          <tpl fld="1" item="19"/>
          <tpl hier="33" item="4"/>
          <tpl fld="2" item="39"/>
          <tpl hier="40" item="17"/>
          <tpl hier="51" item="4294967295"/>
        </tpls>
      </n>
      <n v="781503400" in="0" bc="00B4F0FF" fc="00008000">
        <tpls c="5">
          <tpl fld="1" item="54"/>
          <tpl hier="33" item="4"/>
          <tpl fld="2" item="10"/>
          <tpl hier="40" item="17"/>
          <tpl hier="51" item="4294967295"/>
        </tpls>
      </n>
      <n v="517086672.5" in="0" bc="00B4F0FF" fc="00008000">
        <tpls c="5">
          <tpl fld="1" item="23"/>
          <tpl hier="33" item="4"/>
          <tpl fld="2" item="7"/>
          <tpl hier="40" item="17"/>
          <tpl hier="51" item="4294967295"/>
        </tpls>
      </n>
      <n v="0.1386900418081517" in="2" bc="00B4F0FF" fc="00008000">
        <tpls c="5">
          <tpl fld="1" item="8"/>
          <tpl hier="33" item="4"/>
          <tpl fld="2" item="33"/>
          <tpl hier="40" item="17"/>
          <tpl hier="51" item="4294967295"/>
        </tpls>
      </n>
      <n v="729102247.16000009" in="0" bc="00B4F0FF" fc="00008000">
        <tpls c="5">
          <tpl fld="1" item="23"/>
          <tpl hier="33" item="4"/>
          <tpl fld="2" item="34"/>
          <tpl hier="40" item="17"/>
          <tpl hier="51" item="4294967295"/>
        </tpls>
      </n>
      <m in="2" bc="00B4F0FF" fc="00404040">
        <tpls c="5">
          <tpl fld="1" item="8"/>
          <tpl hier="33" item="4"/>
          <tpl fld="2" item="2"/>
          <tpl hier="40" item="17"/>
          <tpl hier="51" item="4294967295"/>
        </tpls>
      </m>
      <n v="1624824579.8499994" in="0" bc="00B4F0FF" fc="00008000">
        <tpls c="5">
          <tpl fld="1" item="12"/>
          <tpl hier="33" item="4"/>
          <tpl fld="2" item="13"/>
          <tpl hier="40" item="17"/>
          <tpl hier="51" item="4294967295"/>
        </tpls>
      </n>
      <m in="2" bc="00B4F0FF" fc="00404040">
        <tpls c="5">
          <tpl fld="1" item="8"/>
          <tpl hier="33" item="4"/>
          <tpl fld="2" item="24"/>
          <tpl hier="40" item="17"/>
          <tpl hier="51" item="4294967295"/>
        </tpls>
      </m>
      <n v="0.13834572565824371" in="2" bc="00B4F0FF" fc="00008000">
        <tpls c="5">
          <tpl fld="1" item="9"/>
          <tpl hier="33" item="4"/>
          <tpl fld="2" item="42"/>
          <tpl hier="40" item="17"/>
          <tpl hier="51" item="4294967295"/>
        </tpls>
      </n>
      <n v="0.59200467479912122" bc="00B4F0FF" fc="00008000">
        <tpls c="5">
          <tpl fld="1" item="48"/>
          <tpl hier="33" item="4"/>
          <tpl fld="2" item="31"/>
          <tpl hier="40" item="17"/>
          <tpl hier="51" item="4294967295"/>
        </tpls>
      </n>
      <n v="1203256500" in="0" bc="00B4F0FF" fc="00008000">
        <tpls c="5">
          <tpl fld="1" item="23"/>
          <tpl hier="33" item="4"/>
          <tpl fld="2" item="27"/>
          <tpl hier="40" item="17"/>
          <tpl hier="51" item="4294967295"/>
        </tpls>
      </n>
      <n v="740316500" in="0" bc="00B4F0FF" fc="00008000">
        <tpls c="5">
          <tpl fld="1" item="39"/>
          <tpl hier="33" item="4"/>
          <tpl fld="2" item="20"/>
          <tpl hier="40" item="17"/>
          <tpl hier="51" item="4294967295"/>
        </tpls>
      </n>
      <n v="315601746.26000011" in="0" bc="00B4F0FF" fc="00008000">
        <tpls c="5">
          <tpl fld="1" item="1"/>
          <tpl hier="33" item="4"/>
          <tpl fld="2" item="5"/>
          <tpl hier="40" item="17"/>
          <tpl hier="51" item="4294967295"/>
        </tpls>
      </n>
      <m in="0" bc="00B4F0FF" fc="00404040">
        <tpls c="5">
          <tpl fld="1" item="18"/>
          <tpl hier="33" item="4"/>
          <tpl fld="2" item="2"/>
          <tpl hier="40" item="17"/>
          <tpl hier="51" item="4294967295"/>
        </tpls>
      </m>
      <n v="396098473.23000002" in="0" bc="00B4F0FF" fc="00008000">
        <tpls c="5">
          <tpl fld="1" item="23"/>
          <tpl hier="33" item="4"/>
          <tpl fld="2" item="5"/>
          <tpl hier="40" item="17"/>
          <tpl hier="51" item="4294967295"/>
        </tpls>
      </n>
      <n v="376760307.42000008" in="0" bc="00B4F0FF" fc="00008000">
        <tpls c="5">
          <tpl fld="1" item="18"/>
          <tpl hier="33" item="4"/>
          <tpl fld="2" item="31"/>
          <tpl hier="40" item="17"/>
          <tpl hier="51" item="4294967295"/>
        </tpls>
      </n>
      <n v="135908500" in="0" bc="00B4F0FF" fc="00008000">
        <tpls c="5">
          <tpl fld="1" item="46"/>
          <tpl hier="33" item="4"/>
          <tpl fld="2" item="30"/>
          <tpl hier="40" item="17"/>
          <tpl hier="51" item="4294967295"/>
        </tpls>
      </n>
      <n v="166032000" in="0" bc="00B4F0FF" fc="00008000">
        <tpls c="5">
          <tpl fld="1" item="25"/>
          <tpl hier="33" item="4"/>
          <tpl fld="2" item="40"/>
          <tpl hier="40" item="17"/>
          <tpl hier="51" item="4294967295"/>
        </tpls>
      </n>
      <n v="234534900" in="0" bc="00B4F0FF" fc="00008000">
        <tpls c="5">
          <tpl fld="1" item="25"/>
          <tpl hier="33" item="4"/>
          <tpl fld="2" item="17"/>
          <tpl hier="40" item="17"/>
          <tpl hier="51" item="4294967295"/>
        </tpls>
      </n>
      <n v="1001015960" in="0" bc="00B4F0FF" fc="00008000">
        <tpls c="5">
          <tpl fld="1" item="14"/>
          <tpl hier="33" item="4"/>
          <tpl fld="2" item="21"/>
          <tpl hier="40" item="17"/>
          <tpl hier="51" item="4294967295"/>
        </tpls>
      </n>
      <n v="19795498974.650002" in="0" bc="00B4F0FF" fc="00008000">
        <tpls c="5">
          <tpl fld="1" item="42"/>
          <tpl hier="33" item="4"/>
          <tpl fld="2" item="26"/>
          <tpl hier="40" item="17"/>
          <tpl hier="51" item="4294967295"/>
        </tpls>
      </n>
      <n v="1430159600" bc="00B4F0FF" fc="00008000">
        <tpls c="5">
          <tpl fld="1" item="38"/>
          <tpl hier="33" item="4"/>
          <tpl fld="2" item="41"/>
          <tpl hier="40" item="17"/>
          <tpl hier="51" item="4294967295"/>
        </tpls>
      </n>
      <n v="0.51750737211292186" bc="00B4F0FF" fc="00008000">
        <tpls c="5">
          <tpl fld="1" item="48"/>
          <tpl hier="33" item="4"/>
          <tpl fld="2" item="24"/>
          <tpl hier="40" item="17"/>
          <tpl hier="51" item="4294967295"/>
        </tpls>
      </n>
      <m in="0" fc="00404040">
        <tpls c="5">
          <tpl fld="20" item="11"/>
          <tpl hier="33" item="4"/>
          <tpl fld="2" item="10"/>
          <tpl hier="40" item="17"/>
          <tpl hier="51" item="4294967295"/>
        </tpls>
      </m>
      <n v="138514300" in="0" bc="00B4F0FF" fc="00008000">
        <tpls c="5">
          <tpl fld="1" item="19"/>
          <tpl hier="33" item="4"/>
          <tpl fld="2" item="35"/>
          <tpl hier="40" item="17"/>
          <tpl hier="51" item="4294967295"/>
        </tpls>
      </n>
      <n v="594217507.38999987" in="0" bc="00B4F0FF" fc="00008000">
        <tpls c="5">
          <tpl fld="1" item="54"/>
          <tpl hier="33" item="4"/>
          <tpl fld="2" item="23"/>
          <tpl hier="40" item="17"/>
          <tpl hier="51" item="4294967295"/>
        </tpls>
      </n>
      <m in="0" fc="00404040">
        <tpls c="5">
          <tpl fld="20" item="11"/>
          <tpl hier="33" item="4"/>
          <tpl fld="2" item="13"/>
          <tpl hier="40" item="17"/>
          <tpl hier="51" item="4294967295"/>
        </tpls>
      </m>
      <n v="724443700" in="0" bc="00B4F0FF" fc="00008000">
        <tpls c="5">
          <tpl fld="1" item="14"/>
          <tpl hier="33" item="4"/>
          <tpl fld="2" item="11"/>
          <tpl hier="40" item="17"/>
          <tpl hier="51" item="4294967295"/>
        </tpls>
      </n>
      <m in="0" bc="00B4F0FF" fc="00404040">
        <tpls c="5">
          <tpl fld="1" item="42"/>
          <tpl hier="33" item="4"/>
          <tpl fld="2" item="2"/>
          <tpl hier="40" item="17"/>
          <tpl hier="51" item="4294967295"/>
        </tpls>
      </m>
      <n v="75468302.159999996" in="0" bc="00B4F0FF" fc="00008000">
        <tpls c="5">
          <tpl fld="1" item="31"/>
          <tpl hier="33" item="4"/>
          <tpl fld="2" item="4"/>
          <tpl hier="40" item="17"/>
          <tpl hier="51" item="4294967295"/>
        </tpls>
      </n>
      <n v="1606591637.6800001" in="0" bc="00B4F0FF" fc="00008000">
        <tpls c="5">
          <tpl fld="1" item="28"/>
          <tpl hier="33" item="4"/>
          <tpl fld="2" item="22"/>
          <tpl hier="40" item="17"/>
          <tpl hier="51" item="4294967295"/>
        </tpls>
      </n>
      <n v="182085906168.24899" in="0" bc="00B4F0FF" fc="00008000">
        <tpls c="5">
          <tpl fld="1" item="4"/>
          <tpl hier="33" item="4"/>
          <tpl fld="2" item="31"/>
          <tpl hier="40" item="17"/>
          <tpl hier="51" item="4294967295"/>
        </tpls>
      </n>
      <n v="298375039.42000002" in="0" bc="00B4F0FF" fc="00008000">
        <tpls c="5">
          <tpl fld="1" item="2"/>
          <tpl hier="33" item="4"/>
          <tpl fld="2" item="43"/>
          <tpl hier="40" item="17"/>
          <tpl hier="51" item="4294967295"/>
        </tpls>
      </n>
      <n v="768546375.84329426" in="0" bc="00B4F0FF" fc="00008000">
        <tpls c="5">
          <tpl fld="1" item="14"/>
          <tpl hier="33" item="4"/>
          <tpl fld="2" item="32"/>
          <tpl hier="40" item="17"/>
          <tpl hier="51" item="4294967295"/>
        </tpls>
      </n>
      <m in="0" bc="00B4F0FF" fc="00404040">
        <tpls c="5">
          <tpl fld="1" item="17"/>
          <tpl hier="33" item="4"/>
          <tpl fld="2" item="32"/>
          <tpl hier="40" item="17"/>
          <tpl hier="51" item="4294967295"/>
        </tpls>
      </m>
      <n v="109653160" in="0" bc="00B4F0FF" fc="00008000">
        <tpls c="5">
          <tpl fld="1" item="32"/>
          <tpl hier="33" item="4"/>
          <tpl fld="2" item="21"/>
          <tpl hier="40" item="17"/>
          <tpl hier="51" item="4294967295"/>
        </tpls>
      </n>
      <n v="7.0967867122095019E-2" in="1" bc="00B4F0FF" fc="00008000">
        <tpls c="5">
          <tpl fld="1" item="21"/>
          <tpl hier="33" item="4"/>
          <tpl fld="2" item="42"/>
          <tpl hier="40" item="17"/>
          <tpl hier="51" item="4294967295"/>
        </tpls>
      </n>
      <n v="677941762.54999995" in="0" bc="00B4F0FF" fc="00008000">
        <tpls c="5">
          <tpl fld="1" item="54"/>
          <tpl hier="33" item="4"/>
          <tpl fld="2" item="22"/>
          <tpl hier="40" item="17"/>
          <tpl hier="51" item="4294967295"/>
        </tpls>
      </n>
      <n v="254092950.81999993" in="0" bc="00B4F0FF" fc="00008000">
        <tpls c="5">
          <tpl fld="1" item="1"/>
          <tpl hier="33" item="4"/>
          <tpl fld="2" item="4"/>
          <tpl hier="40" item="17"/>
          <tpl hier="51" item="4294967295"/>
        </tpls>
      </n>
      <m in="0" bc="00B4F0FF" fc="00404040">
        <tpls c="5">
          <tpl fld="1" item="20"/>
          <tpl hier="33" item="4"/>
          <tpl fld="2" item="24"/>
          <tpl hier="40" item="17"/>
          <tpl hier="51" item="4294967295"/>
        </tpls>
      </m>
      <n v="20730799860.010002" in="0" bc="00B4F0FF" fc="00008000">
        <tpls c="5">
          <tpl fld="1" item="20"/>
          <tpl hier="33" item="4"/>
          <tpl fld="2" item="9"/>
          <tpl hier="40" item="17"/>
          <tpl hier="51" item="4294967295"/>
        </tpls>
      </n>
      <n v="683079700" in="0" bc="00B4F0FF" fc="00008000">
        <tpls c="5">
          <tpl fld="1" item="13"/>
          <tpl hier="33" item="4"/>
          <tpl fld="2" item="38"/>
          <tpl hier="40" item="17"/>
          <tpl hier="51" item="4294967295"/>
        </tpls>
      </n>
      <m in="0" fc="00404040">
        <tpls c="5">
          <tpl fld="9" item="14"/>
          <tpl hier="33" item="4"/>
          <tpl fld="2" item="41"/>
          <tpl hier="40" item="17"/>
          <tpl hier="51" item="4294967295"/>
        </tpls>
      </m>
      <n v="712755700" in="0" bc="00B4F0FF" fc="00008000">
        <tpls c="5">
          <tpl fld="1" item="39"/>
          <tpl hier="33" item="4"/>
          <tpl fld="2" item="37"/>
          <tpl hier="40" item="17"/>
          <tpl hier="51" item="4294967295"/>
        </tpls>
      </n>
      <n v="231323617.49000001" in="0" bc="00B4F0FF" fc="00008000">
        <tpls c="5">
          <tpl fld="1" item="10"/>
          <tpl hier="33" item="4"/>
          <tpl fld="2" item="43"/>
          <tpl hier="40" item="17"/>
          <tpl hier="51" item="4294967295"/>
        </tpls>
      </n>
      <n v="360783100" in="0" bc="00B4F0FF" fc="00008000">
        <tpls c="5">
          <tpl fld="1" item="10"/>
          <tpl hier="33" item="4"/>
          <tpl fld="2" item="40"/>
          <tpl hier="40" item="17"/>
          <tpl hier="51" item="4294967295"/>
        </tpls>
      </n>
      <n v="18445891592.4869" in="0" bc="00B4F0FF" fc="00008000">
        <tpls c="5">
          <tpl fld="1" item="29"/>
          <tpl hier="33" item="4"/>
          <tpl fld="2" item="23"/>
          <tpl hier="40" item="17"/>
          <tpl hier="51" item="4294967295"/>
        </tpls>
      </n>
      <m in="2" bc="00B4F0FF" fc="00404040">
        <tpls c="5">
          <tpl fld="1" item="8"/>
          <tpl hier="33" item="4"/>
          <tpl fld="2" item="25"/>
          <tpl hier="40" item="17"/>
          <tpl hier="51" item="4294967295"/>
        </tpls>
      </m>
      <n v="966478800.26999998" in="0" bc="00B4F0FF" fc="00008000">
        <tpls c="5">
          <tpl fld="1" item="14"/>
          <tpl hier="33" item="4"/>
          <tpl fld="2" item="34"/>
          <tpl hier="40" item="17"/>
          <tpl hier="51" item="4294967295"/>
        </tpls>
      </n>
      <n v="214798552.78" in="0" bc="00B4F0FF" fc="00008000">
        <tpls c="5">
          <tpl fld="1" item="0"/>
          <tpl hier="33" item="4"/>
          <tpl fld="2" item="33"/>
          <tpl hier="40" item="17"/>
          <tpl hier="51" item="4294967295"/>
        </tpls>
      </n>
      <n v="2029991788.8800001" in="0" bc="00B4F0FF" fc="00008000">
        <tpls c="5">
          <tpl fld="1" item="28"/>
          <tpl hier="33" item="4"/>
          <tpl fld="2" item="9"/>
          <tpl hier="40" item="17"/>
          <tpl hier="51" item="4294967295"/>
        </tpls>
      </n>
      <n v="680021900" in="0" bc="00B4F0FF" fc="00008000">
        <tpls c="5">
          <tpl fld="1" item="39"/>
          <tpl hier="33" item="4"/>
          <tpl fld="2" item="15"/>
          <tpl hier="40" item="17"/>
          <tpl hier="51" item="4294967295"/>
        </tpls>
      </n>
      <n v="111838500" in="0" bc="00B4F0FF" fc="00008000">
        <tpls c="5">
          <tpl fld="1" item="32"/>
          <tpl hier="33" item="4"/>
          <tpl fld="2" item="16"/>
          <tpl hier="40" item="17"/>
          <tpl hier="51" item="4294967295"/>
        </tpls>
      </n>
      <n v="934203000" in="0" bc="00B4F0FF" fc="00008000">
        <tpls c="5">
          <tpl fld="1" item="13"/>
          <tpl hier="33" item="4"/>
          <tpl fld="2" item="40"/>
          <tpl hier="40" item="17"/>
          <tpl hier="51" item="4294967295"/>
        </tpls>
      </n>
      <n v="152273810" in="0" bc="00B4F0FF" fc="00008000">
        <tpls c="5">
          <tpl fld="1" item="49"/>
          <tpl hier="33" item="4"/>
          <tpl fld="2" item="24"/>
          <tpl hier="40" item="17"/>
          <tpl hier="51" item="4294967295"/>
        </tpls>
      </n>
      <n v="152399300" in="0" bc="00B4F0FF" fc="00008000">
        <tpls c="5">
          <tpl fld="1" item="1"/>
          <tpl hier="33" item="4"/>
          <tpl fld="2" item="38"/>
          <tpl hier="40" item="17"/>
          <tpl hier="51" item="4294967295"/>
        </tpls>
      </n>
      <m in="0" fc="00404040">
        <tpls c="5">
          <tpl fld="20" item="11"/>
          <tpl hier="33" item="4"/>
          <tpl fld="2" item="27"/>
          <tpl hier="40" item="17"/>
          <tpl hier="51" item="4294967295"/>
        </tpls>
      </m>
      <n v="751348030.29000008" in="0" bc="00B4F0FF" fc="00008000">
        <tpls c="5">
          <tpl fld="1" item="13"/>
          <tpl hier="33" item="4"/>
          <tpl fld="2" item="8"/>
          <tpl hier="40" item="17"/>
          <tpl hier="51" item="4294967295"/>
        </tpls>
      </n>
      <n v="130435715896.62862" in="0" bc="00B4F0FF" fc="00008000">
        <tpls c="5">
          <tpl fld="1" item="34"/>
          <tpl hier="33" item="4"/>
          <tpl fld="2" item="40"/>
          <tpl hier="40" item="17"/>
          <tpl hier="51" item="4294967295"/>
        </tpls>
      </n>
      <n v="982494800" in="0" bc="00B4F0FF" fc="00008000">
        <tpls c="5">
          <tpl fld="1" item="14"/>
          <tpl hier="33" item="4"/>
          <tpl fld="2" item="38"/>
          <tpl hier="40" item="17"/>
          <tpl hier="51" item="4294967295"/>
        </tpls>
      </n>
      <n v="0.63185602789982287" bc="00B4F0FF" fc="00008000">
        <tpls c="5">
          <tpl fld="1" item="48"/>
          <tpl hier="33" item="4"/>
          <tpl fld="2" item="38"/>
          <tpl hier="40" item="17"/>
          <tpl hier="51" item="4294967295"/>
        </tpls>
      </n>
      <n v="106009600" in="0" bc="00B4F0FF" fc="00008000">
        <tpls c="5">
          <tpl fld="1" item="30"/>
          <tpl hier="33" item="4"/>
          <tpl fld="2" item="10"/>
          <tpl hier="40" item="17"/>
          <tpl hier="51" item="4294967295"/>
        </tpls>
      </n>
      <n v="100413240.01000011" in="0" bc="00B4F0FF" fc="00008000">
        <tpls c="5">
          <tpl fld="1" item="30"/>
          <tpl hier="33" item="4"/>
          <tpl fld="2" item="5"/>
          <tpl hier="40" item="17"/>
          <tpl hier="51" item="4294967295"/>
        </tpls>
      </n>
      <n v="0.55468717249677979" bc="00B4F0FF" fc="00008000">
        <tpls c="5">
          <tpl fld="1" item="48"/>
          <tpl hier="33" item="4"/>
          <tpl fld="2" item="39"/>
          <tpl hier="40" item="17"/>
          <tpl hier="51" item="4294967295"/>
        </tpls>
      </n>
      <n v="104499212530" in="0" bc="00B4F0FF" fc="00008000">
        <tpls c="5">
          <tpl fld="1" item="5"/>
          <tpl hier="33" item="4"/>
          <tpl fld="2" item="39"/>
          <tpl hier="40" item="17"/>
          <tpl hier="51" item="4294967295"/>
        </tpls>
      </n>
      <n v="603387260.02529871" in="0" bc="00B4F0FF" fc="00008000">
        <tpls c="5">
          <tpl fld="1" item="14"/>
          <tpl hier="33" item="4"/>
          <tpl fld="2" item="36"/>
          <tpl hier="40" item="17"/>
          <tpl hier="51" item="4294967295"/>
        </tpls>
      </n>
      <n v="317400700" in="0" bc="00B4F0FF" fc="00008000">
        <tpls c="5">
          <tpl fld="1" item="10"/>
          <tpl hier="33" item="4"/>
          <tpl fld="2" item="16"/>
          <tpl hier="40" item="17"/>
          <tpl hier="51" item="4294967295"/>
        </tpls>
      </n>
      <n v="22073252815.239998" in="0" bc="00B4F0FF" fc="00008000">
        <tpls c="5">
          <tpl fld="1" item="42"/>
          <tpl hier="33" item="4"/>
          <tpl fld="2" item="1"/>
          <tpl hier="40" item="17"/>
          <tpl hier="51" item="4294967295"/>
        </tpls>
      </n>
      <n v="67051421.93" in="0" bc="00B4F0FF" fc="00008000">
        <tpls c="5">
          <tpl fld="1" item="1"/>
          <tpl hier="33" item="4"/>
          <tpl fld="2" item="43"/>
          <tpl hier="40" item="17"/>
          <tpl hier="51" item="4294967295"/>
        </tpls>
      </n>
      <n v="474855900.32999992" in="0" bc="00B4F0FF" fc="00008000">
        <tpls c="5">
          <tpl fld="1" item="23"/>
          <tpl hier="33" item="4"/>
          <tpl fld="2" item="18"/>
          <tpl hier="40" item="17"/>
          <tpl hier="51" item="4294967295"/>
        </tpls>
      </n>
      <n v="765733737.24000001" in="0" bc="00B4F0FF" fc="00008000">
        <tpls c="5">
          <tpl fld="1" item="39"/>
          <tpl hier="33" item="4"/>
          <tpl fld="2" item="0"/>
          <tpl hier="40" item="17"/>
          <tpl hier="51" item="4294967295"/>
        </tpls>
      </n>
      <m in="0" bc="00B4F0FF" fc="00404040">
        <tpls c="5">
          <tpl fld="1" item="42"/>
          <tpl hier="33" item="4"/>
          <tpl fld="2" item="12"/>
          <tpl hier="40" item="17"/>
          <tpl hier="51" item="4294967295"/>
        </tpls>
      </m>
      <m in="0" bc="00B4F0FF" fc="00404040">
        <tpls c="5">
          <tpl fld="1" item="41"/>
          <tpl hier="33" item="4"/>
          <tpl fld="2" item="5"/>
          <tpl hier="40" item="17"/>
          <tpl hier="51" item="4294967295"/>
        </tpls>
      </m>
      <m in="0" bc="00B4F0FF" fc="00404040">
        <tpls c="5">
          <tpl fld="1" item="43"/>
          <tpl hier="33" item="4"/>
          <tpl fld="2" item="43"/>
          <tpl hier="40" item="17"/>
          <tpl hier="51" item="4294967295"/>
        </tpls>
      </m>
      <n v="1053905439.3096664" bc="00B4F0FF" fc="00008000">
        <tpls c="5">
          <tpl fld="1" item="38"/>
          <tpl hier="33" item="4"/>
          <tpl fld="2" item="36"/>
          <tpl hier="40" item="17"/>
          <tpl hier="51" item="4294967295"/>
        </tpls>
      </n>
      <n v="7.2732119309440344E-3" in="1" bc="00B4F0FF" fc="00008000">
        <tpls c="5">
          <tpl fld="1" item="24"/>
          <tpl hier="33" item="4"/>
          <tpl fld="2" item="43"/>
          <tpl hier="40" item="17"/>
          <tpl hier="51" item="4294967295"/>
        </tpls>
      </n>
      <n v="0.14356318814189573" in="2" bc="00B4F0FF" fc="00008000">
        <tpls c="5">
          <tpl fld="1" item="9"/>
          <tpl hier="33" item="4"/>
          <tpl fld="2" item="4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40"/>
          <tpl hier="40" item="17"/>
          <tpl hier="51" item="4294967295"/>
        </tpls>
      </m>
      <n v="971585598.16950059" bc="00B4F0FF" fc="00008000">
        <tpls c="5">
          <tpl fld="1" item="38"/>
          <tpl hier="33" item="4"/>
          <tpl fld="2" item="12"/>
          <tpl hier="40" item="17"/>
          <tpl hier="51" item="4294967295"/>
        </tpls>
      </n>
      <n v="5.9813540361942141E-2" in="1" bc="00B4F0FF" fc="00008000">
        <tpls c="5">
          <tpl fld="1" item="21"/>
          <tpl hier="33" item="4"/>
          <tpl fld="2" item="43"/>
          <tpl hier="40" item="17"/>
          <tpl hier="51" item="4294967295"/>
        </tpls>
      </n>
      <n v="227219700" in="0" bc="00B4F0FF" fc="00008000">
        <tpls c="5">
          <tpl fld="1" item="25"/>
          <tpl hier="33" item="4"/>
          <tpl fld="2" item="28"/>
          <tpl hier="40" item="17"/>
          <tpl hier="51" item="4294967295"/>
        </tpls>
      </n>
      <n v="118008459800" in="0" bc="00B4F0FF" fc="00008000">
        <tpls c="5">
          <tpl fld="1" item="5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0"/>
          <tpl hier="33" item="4"/>
          <tpl fld="2" item="12"/>
          <tpl hier="40" item="17"/>
          <tpl hier="51" item="4294967295"/>
        </tpls>
      </m>
      <n v="448064970700" in="0" bc="00B4F0FF" fc="00008000">
        <tpls c="5">
          <tpl fld="1" item="3"/>
          <tpl hier="33" item="4"/>
          <tpl fld="2" item="41"/>
          <tpl hier="40" item="17"/>
          <tpl hier="51" item="4294967295"/>
        </tpls>
      </n>
      <n v="239656900" in="0" bc="00B4F0FF" fc="00008000">
        <tpls c="5">
          <tpl fld="1" item="0"/>
          <tpl hier="33" item="4"/>
          <tpl fld="2" item="8"/>
          <tpl hier="40" item="17"/>
          <tpl hier="51" item="4294967295"/>
        </tpls>
      </n>
      <n v="902400995" in="0" bc="00B4F0FF" fc="00008000">
        <tpls c="5">
          <tpl fld="1" item="14"/>
          <tpl hier="33" item="4"/>
          <tpl fld="2" item="6"/>
          <tpl hier="40" item="17"/>
          <tpl hier="51" item="4294967295"/>
        </tpls>
      </n>
      <m in="0" bc="00B4F0FF" fc="00404040">
        <tpls c="5">
          <tpl fld="1" item="45"/>
          <tpl hier="33" item="4"/>
          <tpl fld="2" item="3"/>
          <tpl hier="40" item="17"/>
          <tpl hier="51" item="4294967295"/>
        </tpls>
      </m>
      <n v="105534600" in="0" bc="00B4F0FF" fc="00008000">
        <tpls c="5">
          <tpl fld="1" item="25"/>
          <tpl hier="33" item="4"/>
          <tpl fld="2" item="41"/>
          <tpl hier="40" item="17"/>
          <tpl hier="51" item="4294967295"/>
        </tpls>
      </n>
      <n v="1594108000" in="0" bc="00B4F0FF" fc="00008000">
        <tpls c="5">
          <tpl fld="1" item="12"/>
          <tpl hier="33" item="4"/>
          <tpl fld="2" item="41"/>
          <tpl hier="40" item="17"/>
          <tpl hier="51" item="4294967295"/>
        </tpls>
      </n>
      <n v="216071131.72999999" in="0" bc="00B4F0FF" fc="00008000">
        <tpls c="5">
          <tpl fld="1" item="0"/>
          <tpl hier="33" item="4"/>
          <tpl fld="2" item="34"/>
          <tpl hier="40" item="17"/>
          <tpl hier="51" item="4294967295"/>
        </tpls>
      </n>
      <n v="254897944.09000006" in="0" bc="00B4F0FF" fc="00008000">
        <tpls c="5">
          <tpl fld="1" item="0"/>
          <tpl hier="33" item="4"/>
          <tpl fld="2" item="4"/>
          <tpl hier="40" item="17"/>
          <tpl hier="51" item="4294967295"/>
        </tpls>
      </n>
      <n v="126306219.99999994" in="0" bc="00B4F0FF" fc="00008000">
        <tpls c="5">
          <tpl fld="1" item="30"/>
          <tpl hier="33" item="4"/>
          <tpl fld="2" item="14"/>
          <tpl hier="40" item="17"/>
          <tpl hier="51" item="4294967295"/>
        </tpls>
      </n>
      <n v="78023426239.290009" in="0" bc="00B4F0FF" fc="00008000">
        <tpls c="5">
          <tpl fld="1" item="5"/>
          <tpl hier="33" item="4"/>
          <tpl fld="2" item="24"/>
          <tpl hier="40" item="17"/>
          <tpl hier="51" item="4294967295"/>
        </tpls>
      </n>
      <n v="0.49030607593450054" in="0" bc="00B4F0FF" fc="00008000">
        <tpls c="5">
          <tpl fld="1" item="7"/>
          <tpl hier="33" item="4"/>
          <tpl fld="2" item="12"/>
          <tpl hier="40" item="17"/>
          <tpl hier="51" item="4294967295"/>
        </tpls>
      </n>
      <n v="0.13589292062033465" in="2" bc="00B4F0FF" fc="00008000">
        <tpls c="5">
          <tpl fld="1" item="15"/>
          <tpl hier="33" item="4"/>
          <tpl fld="2" item="10"/>
          <tpl hier="40" item="17"/>
          <tpl hier="51" item="4294967295"/>
        </tpls>
      </n>
      <n v="12967950197.411419" in="0" bc="00B4F0FF" fc="00008000">
        <tpls c="5">
          <tpl fld="1" item="51"/>
          <tpl hier="33" item="4"/>
          <tpl fld="2" item="28"/>
          <tpl hier="40" item="17"/>
          <tpl hier="51" item="4294967295"/>
        </tpls>
      </n>
      <n v="253460335.11000001" in="0" bc="00B4F0FF" fc="00008000">
        <tpls c="5">
          <tpl fld="1" item="1"/>
          <tpl hier="33" item="4"/>
          <tpl fld="2" item="22"/>
          <tpl hier="40" item="17"/>
          <tpl hier="51" item="4294967295"/>
        </tpls>
      </n>
      <m in="0" fc="00404040">
        <tpls c="5">
          <tpl fld="20" item="11"/>
          <tpl hier="33" item="4"/>
          <tpl fld="2" item="12"/>
          <tpl hier="40" item="17"/>
          <tpl hier="51" item="4294967295"/>
        </tpls>
      </m>
      <n v="643801800" in="0" bc="00B4F0FF" fc="00008000">
        <tpls c="5">
          <tpl fld="1" item="39"/>
          <tpl hier="33" item="4"/>
          <tpl fld="2" item="28"/>
          <tpl hier="40" item="17"/>
          <tpl hier="51" item="4294967295"/>
        </tpls>
      </n>
      <n v="106485900" in="0" bc="00B4F0FF" fc="00008000">
        <tpls c="5">
          <tpl fld="1" item="1"/>
          <tpl hier="33" item="4"/>
          <tpl fld="2" item="30"/>
          <tpl hier="40" item="17"/>
          <tpl hier="51" item="4294967295"/>
        </tpls>
      </n>
      <n v="0.58403144694660525" in="0" bc="00B4F0FF" fc="00008000">
        <tpls c="5">
          <tpl fld="1" item="7"/>
          <tpl hier="33" item="4"/>
          <tpl fld="2" item="7"/>
          <tpl hier="40" item="17"/>
          <tpl hier="51" item="4294967295"/>
        </tpls>
      </n>
      <m in="0" fc="00404040">
        <tpls c="5">
          <tpl fld="20" item="10"/>
          <tpl hier="33" item="4"/>
          <tpl fld="2" item="29"/>
          <tpl hier="40" item="17"/>
          <tpl hier="51" item="4294967295"/>
        </tpls>
      </m>
      <n v="763049567.9199996" in="0" bc="00B4F0FF" fc="00008000">
        <tpls c="5">
          <tpl fld="1" item="13"/>
          <tpl hier="33" item="4"/>
          <tpl fld="2" item="4"/>
          <tpl hier="40" item="17"/>
          <tpl hier="51" item="4294967295"/>
        </tpls>
      </n>
      <m in="0" fc="00404040">
        <tpls c="5">
          <tpl fld="9" item="10"/>
          <tpl hier="33" item="4"/>
          <tpl fld="2" item="38"/>
          <tpl hier="40" item="17"/>
          <tpl hier="51" item="4294967295"/>
        </tpls>
      </m>
      <n v="290608486.82186615" in="0" bc="00B4F0FF" fc="00008000">
        <tpls c="5">
          <tpl fld="1" item="10"/>
          <tpl hier="33" item="4"/>
          <tpl fld="2" item="25"/>
          <tpl hier="40" item="17"/>
          <tpl hier="51" item="4294967295"/>
        </tpls>
      </n>
      <n v="1322151005.0253835" bc="00B4F0FF" fc="00008000">
        <tpls c="5">
          <tpl fld="1" item="38"/>
          <tpl hier="33" item="4"/>
          <tpl fld="2" item="25"/>
          <tpl hier="40" item="17"/>
          <tpl hier="51" item="4294967295"/>
        </tpls>
      </n>
      <m in="0" bc="00B4F0FF" fc="00404040">
        <tpls c="5">
          <tpl fld="1" item="17"/>
          <tpl hier="33" item="4"/>
          <tpl fld="2" item="24"/>
          <tpl hier="40" item="17"/>
          <tpl hier="51" item="4294967295"/>
        </tpls>
      </m>
      <n v="447235560.42000008" in="0" bc="00B4F0FF" fc="00008000">
        <tpls c="5">
          <tpl fld="1" item="18"/>
          <tpl hier="33" item="4"/>
          <tpl fld="2" item="5"/>
          <tpl hier="40" item="17"/>
          <tpl hier="51" item="4294967295"/>
        </tpls>
      </n>
      <m in="0" fc="00404040">
        <tpls c="5">
          <tpl fld="9" item="5"/>
          <tpl hier="33" item="4"/>
          <tpl fld="2" item="21"/>
          <tpl hier="40" item="17"/>
          <tpl hier="51" item="4294967295"/>
        </tpls>
      </m>
      <n v="290223858.62" in="0" bc="00B4F0FF" fc="00008000">
        <tpls c="5">
          <tpl fld="1" item="10"/>
          <tpl hier="33" item="4"/>
          <tpl fld="2" item="0"/>
          <tpl hier="40" item="17"/>
          <tpl hier="51" item="4294967295"/>
        </tpls>
      </n>
      <n v="4952800" in="0" bc="00B4F0FF" fc="00008000">
        <tpls c="5">
          <tpl fld="1" item="19"/>
          <tpl hier="33" item="4"/>
          <tpl fld="2" item="9"/>
          <tpl hier="40" item="17"/>
          <tpl hier="51" item="4294967295"/>
        </tpls>
      </n>
      <n v="234192592.76797134" in="0" bc="00B4F0FF" fc="00008000">
        <tpls c="5">
          <tpl fld="1" item="10"/>
          <tpl hier="33" item="4"/>
          <tpl fld="2" item="36"/>
          <tpl hier="40" item="17"/>
          <tpl hier="51" item="4294967295"/>
        </tpls>
      </n>
      <n v="18127143071.130001" in="0" bc="00B4F0FF" fc="00008000">
        <tpls c="5">
          <tpl fld="1" item="29"/>
          <tpl hier="33" item="4"/>
          <tpl fld="2" item="9"/>
          <tpl hier="40" item="17"/>
          <tpl hier="51" item="4294967295"/>
        </tpls>
      </n>
      <n v="0.14317728065847535" in="2" bc="00B4F0FF" fc="00008000">
        <tpls c="5">
          <tpl fld="1" item="8"/>
          <tpl hier="33" item="4"/>
          <tpl fld="2" item="8"/>
          <tpl hier="40" item="17"/>
          <tpl hier="51" item="4294967295"/>
        </tpls>
      </n>
      <n v="407430800" in="0" bc="00B4F0FF" fc="00008000">
        <tpls c="5">
          <tpl fld="1" item="18"/>
          <tpl hier="33" item="4"/>
          <tpl fld="2" item="30"/>
          <tpl hier="40" item="17"/>
          <tpl hier="51" item="4294967295"/>
        </tpls>
      </n>
      <n v="157884116000" in="0" bc="00B4F0FF" fc="00008000">
        <tpls c="5">
          <tpl fld="1" item="16"/>
          <tpl hier="33" item="4"/>
          <tpl fld="2" item="10"/>
          <tpl hier="40" item="17"/>
          <tpl hier="51" item="4294967295"/>
        </tpls>
      </n>
      <n v="149870101386.61676" in="0" bc="00B4F0FF" fc="00008000">
        <tpls c="5">
          <tpl fld="1" item="17"/>
          <tpl hier="33" item="4"/>
          <tpl fld="2" item="38"/>
          <tpl hier="40" item="17"/>
          <tpl hier="51" item="4294967295"/>
        </tpls>
      </n>
      <n v="143380207558.4606" in="0" bc="00B4F0FF" fc="00008000">
        <tpls c="5">
          <tpl fld="1" item="17"/>
          <tpl hier="33" item="4"/>
          <tpl fld="2" item="15"/>
          <tpl hier="40" item="17"/>
          <tpl hier="51" item="4294967295"/>
        </tpls>
      </n>
      <n v="21167001146.380001" in="0" bc="00B4F0FF" fc="00008000">
        <tpls c="5">
          <tpl fld="1" item="20"/>
          <tpl hier="33" item="4"/>
          <tpl fld="2" item="41"/>
          <tpl hier="40" item="17"/>
          <tpl hier="51" item="4294967295"/>
        </tpls>
      </n>
      <n v="904336613.45000005" in="0" bc="00B4F0FF" fc="00008000">
        <tpls c="5">
          <tpl fld="1" item="14"/>
          <tpl hier="33" item="4"/>
          <tpl fld="2" item="23"/>
          <tpl hier="40" item="17"/>
          <tpl hier="51" item="4294967295"/>
        </tpls>
      </n>
      <n v="42591923668.135002" in="0" bc="00B4F0FF" fc="00008000">
        <tpls c="5">
          <tpl fld="1" item="43"/>
          <tpl hier="33" item="4"/>
          <tpl fld="2" item="38"/>
          <tpl hier="40" item="17"/>
          <tpl hier="51" item="4294967295"/>
        </tpls>
      </n>
      <m in="2" bc="00B4F0FF" fc="00404040">
        <tpls c="5">
          <tpl fld="1" item="8"/>
          <tpl hier="33" item="4"/>
          <tpl fld="2" item="32"/>
          <tpl hier="40" item="17"/>
          <tpl hier="51" item="4294967295"/>
        </tpls>
      </m>
      <n v="10776403697.957499" in="0" bc="00B4F0FF" fc="00008000">
        <tpls c="5">
          <tpl fld="1" item="40"/>
          <tpl hier="33" item="4"/>
          <tpl fld="2" item="38"/>
          <tpl hier="40" item="17"/>
          <tpl hier="51" item="4294967295"/>
        </tpls>
      </n>
      <m in="0" bc="00B4F0FF" fc="00404040">
        <tpls c="5">
          <tpl fld="1" item="51"/>
          <tpl hier="33" item="4"/>
          <tpl fld="2" item="25"/>
          <tpl hier="40" item="17"/>
          <tpl hier="51" item="4294967295"/>
        </tpls>
      </m>
      <n v="204150740" in="0" bc="00B4F0FF" fc="00008000">
        <tpls c="5">
          <tpl fld="1" item="10"/>
          <tpl hier="33" item="4"/>
          <tpl fld="2" item="21"/>
          <tpl hier="40" item="17"/>
          <tpl hier="51" item="4294967295"/>
        </tpls>
      </n>
      <n v="288667000" in="0" bc="00B4F0FF" fc="00008000">
        <tpls c="5">
          <tpl fld="1" item="6"/>
          <tpl hier="33" item="4"/>
          <tpl fld="2" item="41"/>
          <tpl hier="40" item="17"/>
          <tpl hier="51" item="4294967295"/>
        </tpls>
      </n>
      <n v="18975973382.4869" in="0" bc="00B4F0FF" fc="00008000">
        <tpls c="5">
          <tpl fld="1" item="42"/>
          <tpl hier="33" item="4"/>
          <tpl fld="2" item="23"/>
          <tpl hier="40" item="17"/>
          <tpl hier="51" item="4294967295"/>
        </tpls>
      </n>
      <n v="0" in="0" bc="00B4F0FF" fc="00404040">
        <tpls c="5">
          <tpl fld="1" item="45"/>
          <tpl hier="33" item="4"/>
          <tpl fld="2" item="18"/>
          <tpl hier="40" item="17"/>
          <tpl hier="51" item="4294967295"/>
        </tpls>
      </n>
      <n v="54719900" in="0" bc="00B4F0FF" fc="00008000">
        <tpls c="5">
          <tpl fld="1" item="19"/>
          <tpl hier="33" item="4"/>
          <tpl fld="2" item="41"/>
          <tpl hier="40" item="17"/>
          <tpl hier="51" item="4294967295"/>
        </tpls>
      </n>
      <n v="7.6796288271279406E-2" in="1" bc="00B4F0FF" fc="00008000">
        <tpls c="5">
          <tpl fld="1" item="21"/>
          <tpl hier="33" item="4"/>
          <tpl fld="2" item="41"/>
          <tpl hier="40" item="17"/>
          <tpl hier="51" item="4294967295"/>
        </tpls>
      </n>
      <n v="214312100" in="0" bc="00B4F0FF" fc="00008000">
        <tpls c="5">
          <tpl fld="1" item="0"/>
          <tpl hier="33" item="4"/>
          <tpl fld="2" item="27"/>
          <tpl hier="40" item="17"/>
          <tpl hier="51" item="4294967295"/>
        </tpls>
      </n>
      <n v="139643500" in="0" bc="00B4F0FF" fc="00008000">
        <tpls c="5">
          <tpl fld="1" item="0"/>
          <tpl hier="33" item="4"/>
          <tpl fld="2" item="26"/>
          <tpl hier="40" item="17"/>
          <tpl hier="51" item="4294967295"/>
        </tpls>
      </n>
      <m in="0" fc="00404040">
        <tpls c="5">
          <tpl fld="20" item="11"/>
          <tpl hier="33" item="4"/>
          <tpl fld="2" item="43"/>
          <tpl hier="40" item="17"/>
          <tpl hier="51" item="4294967295"/>
        </tpls>
      </m>
      <n v="132815800" in="0" bc="00B4F0FF" fc="00008000">
        <tpls c="5">
          <tpl fld="1" item="32"/>
          <tpl hier="33" item="4"/>
          <tpl fld="2" item="41"/>
          <tpl hier="40" item="17"/>
          <tpl hier="51" item="4294967295"/>
        </tpls>
      </n>
      <n v="125269422" in="0" bc="00B4F0FF" fc="00008000">
        <tpls c="5">
          <tpl fld="1" item="49"/>
          <tpl hier="33" item="4"/>
          <tpl fld="2" item="32"/>
          <tpl hier="40" item="17"/>
          <tpl hier="51" item="4294967295"/>
        </tpls>
      </n>
      <n v="240317600" in="0" bc="00B4F0FF" fc="00008000">
        <tpls c="5">
          <tpl fld="1" item="11"/>
          <tpl hier="33" item="4"/>
          <tpl fld="2" item="26"/>
          <tpl hier="40" item="17"/>
          <tpl hier="51" item="4294967295"/>
        </tpls>
      </n>
      <n v="47326200" in="0" bc="00B4F0FF" fc="00008000">
        <tpls c="5">
          <tpl fld="1" item="25"/>
          <tpl hier="33" item="4"/>
          <tpl fld="2" item="30"/>
          <tpl hier="40" item="17"/>
          <tpl hier="51" item="4294967295"/>
        </tpls>
      </n>
      <n v="1538837200" in="0" bc="00B4F0FF" fc="00008000">
        <tpls c="5">
          <tpl fld="1" item="12"/>
          <tpl hier="33" item="4"/>
          <tpl fld="2" item="28"/>
          <tpl hier="40" item="17"/>
          <tpl hier="51" item="4294967295"/>
        </tpls>
      </n>
      <n v="132466443.31999999" in="0" bc="00B4F0FF" fc="00008000">
        <tpls c="5">
          <tpl fld="1" item="11"/>
          <tpl hier="33" item="4"/>
          <tpl fld="2" item="43"/>
          <tpl hier="40" item="17"/>
          <tpl hier="51" item="4294967295"/>
        </tpls>
      </n>
      <n v="0.14425126947614703" in="2" bc="00B4F0FF" fc="00008000">
        <tpls c="5">
          <tpl fld="1" item="8"/>
          <tpl hier="33" item="4"/>
          <tpl fld="2" item="23"/>
          <tpl hier="40" item="17"/>
          <tpl hier="51" item="4294967295"/>
        </tpls>
      </n>
      <n v="1217780" in="0" bc="00B4F0FF" fc="00008000">
        <tpls c="5">
          <tpl fld="1" item="45"/>
          <tpl hier="33" item="4"/>
          <tpl fld="2" item="33"/>
          <tpl hier="40" item="17"/>
          <tpl hier="51" item="4294967295"/>
        </tpls>
      </n>
      <n v="220053047.14933929" in="0" bc="00B4F0FF" fc="00008000">
        <tpls c="5">
          <tpl fld="1" item="0"/>
          <tpl hier="33" item="4"/>
          <tpl fld="2" item="25"/>
          <tpl hier="40" item="17"/>
          <tpl hier="51" item="4294967295"/>
        </tpls>
      </n>
      <n v="316330829.07999998" in="0" bc="00B4F0FF" fc="00008000">
        <tpls c="5">
          <tpl fld="1" item="6"/>
          <tpl hier="33" item="4"/>
          <tpl fld="2" item="6"/>
          <tpl hier="40" item="17"/>
          <tpl hier="51" item="4294967295"/>
        </tpls>
      </n>
      <n v="80833300" in="0" bc="00B4F0FF" fc="00008000">
        <tpls c="5">
          <tpl fld="1" item="46"/>
          <tpl hier="33" item="4"/>
          <tpl fld="2" item="42"/>
          <tpl hier="40" item="17"/>
          <tpl hier="51" item="4294967295"/>
        </tpls>
      </n>
      <n v="129130000530.66576" in="0" bc="00B4F0FF" fc="00008000">
        <tpls c="5">
          <tpl fld="1" item="34"/>
          <tpl hier="33" item="4"/>
          <tpl fld="2" item="26"/>
          <tpl hier="40" item="17"/>
          <tpl hier="51" item="4294967295"/>
        </tpls>
      </n>
      <n v="199256677460" in="0" bc="00B4F0FF" fc="00008000">
        <tpls c="5">
          <tpl fld="1" item="16"/>
          <tpl hier="33" item="4"/>
          <tpl fld="2" item="42"/>
          <tpl hier="40" item="17"/>
          <tpl hier="51" item="4294967295"/>
        </tpls>
      </n>
      <n v="293376732.24000001" in="0" bc="00B4F0FF" fc="00008000">
        <tpls c="5">
          <tpl fld="1" item="10"/>
          <tpl hier="33" item="4"/>
          <tpl fld="2" item="4"/>
          <tpl hier="40" item="17"/>
          <tpl hier="51" item="4294967295"/>
        </tpls>
      </n>
      <n v="145785212.81999999" in="0" bc="00B4F0FF" fc="00008000">
        <tpls c="5">
          <tpl fld="1" item="49"/>
          <tpl hier="33" item="4"/>
          <tpl fld="2" item="33"/>
          <tpl hier="40" item="17"/>
          <tpl hier="51" item="4294967295"/>
        </tpls>
      </n>
      <n v="29795787.710000001" in="0" fc="00008000">
        <tpls c="5">
          <tpl fld="9" item="10"/>
          <tpl hier="33" item="4"/>
          <tpl fld="2" item="4"/>
          <tpl hier="40" item="17"/>
          <tpl hier="51" item="4294967295"/>
        </tpls>
      </n>
      <m in="0" fc="00404040">
        <tpls c="5">
          <tpl fld="20" item="11"/>
          <tpl hier="33" item="4"/>
          <tpl fld="2" item="21"/>
          <tpl hier="40" item="17"/>
          <tpl hier="51" item="4294967295"/>
        </tpls>
      </m>
      <n v="408500" in="0" bc="00B4F0FF" fc="00008000">
        <tpls c="5">
          <tpl fld="1" item="45"/>
          <tpl hier="33" item="4"/>
          <tpl fld="2" item="34"/>
          <tpl hier="40" item="17"/>
          <tpl hier="51" item="4294967295"/>
        </tpls>
      </n>
      <n v="107036764.55000001" in="0" bc="00B4F0FF" fc="00008000">
        <tpls c="5">
          <tpl fld="1" item="46"/>
          <tpl hier="33" item="4"/>
          <tpl fld="2" item="43"/>
          <tpl hier="40" item="17"/>
          <tpl hier="51" item="4294967295"/>
        </tpls>
      </n>
      <n v="239582.88" in="0" bc="00B4F0FF" fc="00008000">
        <tpls c="5">
          <tpl fld="1" item="45"/>
          <tpl hier="33" item="4"/>
          <tpl fld="2" item="31"/>
          <tpl hier="40" item="17"/>
          <tpl hier="51" item="4294967295"/>
        </tpls>
      </n>
      <n v="10599629.086730951" in="0" bc="00B4F0FF" fc="00008000">
        <tpls c="5">
          <tpl fld="1" item="45"/>
          <tpl hier="33" item="4"/>
          <tpl fld="2" item="41"/>
          <tpl hier="40" item="17"/>
          <tpl hier="51" item="4294967295"/>
        </tpls>
      </n>
      <n v="294148100" in="0" bc="00B4F0FF" fc="00008000">
        <tpls c="5">
          <tpl fld="1" item="0"/>
          <tpl hier="33" item="4"/>
          <tpl fld="2" item="14"/>
          <tpl hier="40" item="17"/>
          <tpl hier="51" item="4294967295"/>
        </tpls>
      </n>
      <n v="18952929653.584999" in="0" bc="00B4F0FF" fc="00008000">
        <tpls c="5">
          <tpl fld="1" item="42"/>
          <tpl hier="33" item="4"/>
          <tpl fld="2" item="29"/>
          <tpl hier="40" item="17"/>
          <tpl hier="51" item="4294967295"/>
        </tpls>
      </n>
      <n v="101901200" in="0" bc="00B4F0FF" fc="00008000">
        <tpls c="5">
          <tpl fld="1" item="1"/>
          <tpl hier="33" item="4"/>
          <tpl fld="2" item="15"/>
          <tpl hier="40" item="17"/>
          <tpl hier="51" item="4294967295"/>
        </tpls>
      </n>
      <n v="86283800" in="0" bc="00B4F0FF" fc="00008000">
        <tpls c="5">
          <tpl fld="1" item="1"/>
          <tpl hier="33" item="4"/>
          <tpl fld="2" item="19"/>
          <tpl hier="40" item="17"/>
          <tpl hier="51" item="4294967295"/>
        </tpls>
      </n>
      <n v="153700187.29000002" in="0" bc="00B4F0FF" fc="00008000">
        <tpls c="5">
          <tpl fld="1" item="1"/>
          <tpl hier="33" item="4"/>
          <tpl fld="2" item="7"/>
          <tpl hier="40" item="17"/>
          <tpl hier="51" item="4294967295"/>
        </tpls>
      </n>
      <n v="950076473.19000006" in="0" bc="00B4F0FF" fc="00008000">
        <tpls c="5">
          <tpl fld="1" item="14"/>
          <tpl hier="33" item="4"/>
          <tpl fld="2" item="0"/>
          <tpl hier="40" item="17"/>
          <tpl hier="51" item="4294967295"/>
        </tpls>
      </n>
      <n v="894297424.34000003" in="0" bc="00B4F0FF" fc="00008000">
        <tpls c="5">
          <tpl fld="1" item="14"/>
          <tpl hier="33" item="4"/>
          <tpl fld="2" item="42"/>
          <tpl hier="40" item="17"/>
          <tpl hier="51" item="4294967295"/>
        </tpls>
      </n>
      <n v="559409056.57861185" in="0" bc="00B4F0FF" fc="00008000">
        <tpls c="5">
          <tpl fld="1" item="14"/>
          <tpl hier="33" item="4"/>
          <tpl fld="2" item="12"/>
          <tpl hier="40" item="17"/>
          <tpl hier="51" item="4294967295"/>
        </tpls>
      </n>
      <n v="884305800" in="0" bc="00B4F0FF" fc="00008000">
        <tpls c="5">
          <tpl fld="1" item="14"/>
          <tpl hier="33" item="4"/>
          <tpl fld="2" item="15"/>
          <tpl hier="40" item="17"/>
          <tpl hier="51" item="4294967295"/>
        </tpls>
      </n>
      <n v="221002990" in="0" bc="00B4F0FF" fc="00008000">
        <tpls c="5">
          <tpl fld="1" item="6"/>
          <tpl hier="33" item="4"/>
          <tpl fld="2" item="39"/>
          <tpl hier="40" item="17"/>
          <tpl hier="51" item="4294967295"/>
        </tpls>
      </n>
      <n v="1343498240" in="0" bc="00B4F0FF" fc="00008000">
        <tpls c="5">
          <tpl fld="1" item="12"/>
          <tpl hier="33" item="4"/>
          <tpl fld="2" item="39"/>
          <tpl hier="40" item="17"/>
          <tpl hier="51" item="4294967295"/>
        </tpls>
      </n>
      <n v="0.12091867254567121" in="2" bc="00B4F0FF" fc="00008000">
        <tpls c="5">
          <tpl fld="1" item="15"/>
          <tpl hier="33" item="4"/>
          <tpl fld="2" item="39"/>
          <tpl hier="40" item="17"/>
          <tpl hier="51" item="4294967295"/>
        </tpls>
      </n>
      <n v="431823700" in="0" bc="00B4F0FF" fc="00008000">
        <tpls c="5">
          <tpl fld="1" item="18"/>
          <tpl hier="33" item="4"/>
          <tpl fld="2" item="15"/>
          <tpl hier="40" item="17"/>
          <tpl hier="51" item="4294967295"/>
        </tpls>
      </n>
      <n v="414028717.18999994" in="0" bc="00B4F0FF" fc="00008000">
        <tpls c="5">
          <tpl fld="1" item="18"/>
          <tpl hier="33" item="4"/>
          <tpl fld="2" item="13"/>
          <tpl hier="40" item="17"/>
          <tpl hier="51" item="4294967295"/>
        </tpls>
      </n>
      <n v="397161656.28999996" in="0" bc="00B4F0FF" fc="00008000">
        <tpls c="5">
          <tpl fld="1" item="18"/>
          <tpl hier="33" item="4"/>
          <tpl fld="2" item="23"/>
          <tpl hier="40" item="17"/>
          <tpl hier="51" item="4294967295"/>
        </tpls>
      </n>
      <n v="131089211965.78059" in="0" bc="00B4F0FF" fc="00008000">
        <tpls c="5">
          <tpl fld="1" item="34"/>
          <tpl hier="33" item="4"/>
          <tpl fld="2" item="41"/>
          <tpl hier="40" item="17"/>
          <tpl hier="51" item="4294967295"/>
        </tpls>
      </n>
      <n v="42152241128.400002" in="0" bc="00B4F0FF" fc="00008000">
        <tpls c="5">
          <tpl fld="1" item="43"/>
          <tpl hier="33" item="4"/>
          <tpl fld="2" item="41"/>
          <tpl hier="40" item="17"/>
          <tpl hier="51" item="4294967295"/>
        </tpls>
      </n>
      <m in="0" bc="00B4F0FF" fc="00404040">
        <tpls c="5">
          <tpl fld="1" item="44"/>
          <tpl hier="33" item="4"/>
          <tpl fld="2" item="41"/>
          <tpl hier="40" item="17"/>
          <tpl hier="51" item="4294967295"/>
        </tpls>
      </m>
      <n v="0.5983013697942674" bc="00B4F0FF" fc="00008000">
        <tpls c="5">
          <tpl fld="1" item="48"/>
          <tpl hier="33" item="4"/>
          <tpl fld="2" item="41"/>
          <tpl hier="40" item="17"/>
          <tpl hier="51" item="4294967295"/>
        </tpls>
      </n>
      <n v="3.9061759464327651E-3" in="1" bc="00B4F0FF" fc="00008000">
        <tpls c="5">
          <tpl fld="1" item="24"/>
          <tpl hier="33" item="4"/>
          <tpl fld="2" item="41"/>
          <tpl hier="40" item="17"/>
          <tpl hier="51" item="4294967295"/>
        </tpls>
      </n>
      <n v="10766974857.664062" in="0" bc="00B4F0FF" fc="00008000">
        <tpls c="5">
          <tpl fld="1" item="40"/>
          <tpl hier="33" item="4"/>
          <tpl fld="2" item="40"/>
          <tpl hier="40" item="17"/>
          <tpl hier="51" item="4294967295"/>
        </tpls>
      </n>
      <n v="41896642645.310005" in="0" bc="00B4F0FF" fc="00008000">
        <tpls c="5">
          <tpl fld="1" item="43"/>
          <tpl hier="33" item="4"/>
          <tpl fld="2" item="40"/>
          <tpl hier="40" item="17"/>
          <tpl hier="51" item="4294967295"/>
        </tpls>
      </n>
      <n v="19676044905.275002" in="0" bc="00B4F0FF" fc="00008000">
        <tpls c="5">
          <tpl fld="1" item="29"/>
          <tpl hier="33" item="4"/>
          <tpl fld="2" item="40"/>
          <tpl hier="40" item="17"/>
          <tpl hier="51" item="4294967295"/>
        </tpls>
      </n>
      <n v="173757900" in="0" bc="00B4F0FF" fc="00008000">
        <tpls c="5">
          <tpl fld="1" item="49"/>
          <tpl hier="33" item="4"/>
          <tpl fld="2" item="40"/>
          <tpl hier="40" item="17"/>
          <tpl hier="51" item="4294967295"/>
        </tpls>
      </n>
      <n v="443229238200" in="0" bc="00B4F0FF" fc="00008000">
        <tpls c="5">
          <tpl fld="1" item="3"/>
          <tpl hier="33" item="4"/>
          <tpl fld="2" item="40"/>
          <tpl hier="40" item="17"/>
          <tpl hier="51" item="4294967295"/>
        </tpls>
      </n>
      <n v="215272200" in="0" bc="00B4F0FF" fc="00008000">
        <tpls c="5">
          <tpl fld="1" item="11"/>
          <tpl hier="33" item="4"/>
          <tpl fld="2" item="40"/>
          <tpl hier="40" item="17"/>
          <tpl hier="51" item="4294967295"/>
        </tpls>
      </n>
      <m in="0" fc="00404040">
        <tpls c="5">
          <tpl fld="9" item="9"/>
          <tpl hier="33" item="4"/>
          <tpl fld="2" item="40"/>
          <tpl hier="40" item="17"/>
          <tpl hier="51" item="4294967295"/>
        </tpls>
      </m>
      <n v="1151431974.425" in="0" bc="00B4F0FF" fc="00008000">
        <tpls c="5">
          <tpl fld="1" item="28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4"/>
          <tpl hier="33" item="4"/>
          <tpl fld="2" item="40"/>
          <tpl hier="40" item="17"/>
          <tpl hier="51" item="4294967295"/>
        </tpls>
      </m>
      <n v="1519221300" bc="00B4F0FF" fc="00008000">
        <tpls c="5">
          <tpl fld="1" item="38"/>
          <tpl hier="33" item="4"/>
          <tpl fld="2" item="40"/>
          <tpl hier="40" item="17"/>
          <tpl hier="51" item="4294967295"/>
        </tpls>
      </n>
      <n v="8.4969326680947962E-2" in="1" bc="00B4F0FF" fc="00008000">
        <tpls c="5">
          <tpl fld="1" item="21"/>
          <tpl hier="33" item="4"/>
          <tpl fld="2" item="40"/>
          <tpl hier="40" item="17"/>
          <tpl hier="51" item="4294967295"/>
        </tpls>
      </n>
      <n v="13103598179.536007" in="0" bc="00B4F0FF" fc="00008000">
        <tpls c="5">
          <tpl fld="1" item="51"/>
          <tpl hier="33" item="4"/>
          <tpl fld="2" item="40"/>
          <tpl hier="40" item="17"/>
          <tpl hier="51" item="4294967295"/>
        </tpls>
      </n>
      <n v="0.13947858089093926" in="2" bc="00B4F0FF" fc="00008000">
        <tpls c="5">
          <tpl fld="1" item="15"/>
          <tpl hier="33" item="4"/>
          <tpl fld="2" item="40"/>
          <tpl hier="40" item="17"/>
          <tpl hier="51" item="4294967295"/>
        </tpls>
      </n>
      <n v="1678287300" in="0" bc="00B4F0FF" fc="00008000">
        <tpls c="5">
          <tpl fld="1" item="12"/>
          <tpl hier="33" item="4"/>
          <tpl fld="2" item="40"/>
          <tpl hier="40" item="17"/>
          <tpl hier="51" item="4294967295"/>
        </tpls>
      </n>
      <m in="0" fc="00404040">
        <tpls c="5">
          <tpl fld="9" item="5"/>
          <tpl hier="33" item="4"/>
          <tpl fld="2" item="40"/>
          <tpl hier="40" item="17"/>
          <tpl hier="51" item="4294967295"/>
        </tpls>
      </m>
      <n v="503050200" in="0" bc="00B4F0FF" fc="00008000">
        <tpls c="5">
          <tpl fld="1" item="2"/>
          <tpl hier="33" item="4"/>
          <tpl fld="2" item="40"/>
          <tpl hier="40" item="17"/>
          <tpl hier="51" item="4294967295"/>
        </tpls>
      </n>
      <n v="21522888469.700001" in="0" bc="00B4F0FF" fc="00008000">
        <tpls c="5">
          <tpl fld="1" item="20"/>
          <tpl hier="33" item="4"/>
          <tpl fld="2" item="40"/>
          <tpl hier="40" item="17"/>
          <tpl hier="51" item="4294967295"/>
        </tpls>
      </n>
      <n v="216721500" in="0" bc="00B4F0FF" fc="00008000">
        <tpls c="5">
          <tpl fld="1" item="46"/>
          <tpl hier="33" item="4"/>
          <tpl fld="2" item="40"/>
          <tpl hier="40" item="17"/>
          <tpl hier="51" item="4294967295"/>
        </tpls>
      </n>
      <n v="84730600" in="0" bc="00B4F0FF" fc="00008000">
        <tpls c="5">
          <tpl fld="1" item="31"/>
          <tpl hier="33" item="4"/>
          <tpl fld="2" item="40"/>
          <tpl hier="40" item="17"/>
          <tpl hier="51" item="4294967295"/>
        </tpls>
      </n>
      <n v="219475928.63" in="0" bc="00B4F0FF" fc="00008000">
        <tpls c="5">
          <tpl fld="1" item="10"/>
          <tpl hier="33" item="4"/>
          <tpl fld="2" item="14"/>
          <tpl hier="40" item="17"/>
          <tpl hier="51" item="4294967295"/>
        </tpls>
      </n>
      <n v="351848129.35000008" in="0" bc="00B4F0FF" fc="00008000">
        <tpls c="5">
          <tpl fld="1" item="10"/>
          <tpl hier="33" item="4"/>
          <tpl fld="2" item="42"/>
          <tpl hier="40" item="17"/>
          <tpl hier="51" item="4294967295"/>
        </tpls>
      </n>
      <m in="0" bc="00B4F0FF" fc="00404040">
        <tpls c="5">
          <tpl fld="1" item="10"/>
          <tpl hier="33" item="4"/>
          <tpl fld="2" item="3"/>
          <tpl hier="40" item="17"/>
          <tpl hier="51" item="4294967295"/>
        </tpls>
      </m>
      <n v="285731900" in="0" bc="00B4F0FF" fc="00008000">
        <tpls c="5">
          <tpl fld="1" item="10"/>
          <tpl hier="33" item="4"/>
          <tpl fld="2" item="10"/>
          <tpl hier="40" item="17"/>
          <tpl hier="51" item="4294967295"/>
        </tpls>
      </n>
      <n v="348369600" in="0" bc="00B4F0FF" fc="00008000">
        <tpls c="5">
          <tpl fld="1" item="10"/>
          <tpl hier="33" item="4"/>
          <tpl fld="2" item="38"/>
          <tpl hier="40" item="17"/>
          <tpl hier="51" item="4294967295"/>
        </tpls>
      </n>
      <n v="294467900" in="0" bc="00B4F0FF" fc="00008000">
        <tpls c="5">
          <tpl fld="1" item="10"/>
          <tpl hier="33" item="4"/>
          <tpl fld="2" item="15"/>
          <tpl hier="40" item="17"/>
          <tpl hier="51" item="4294967295"/>
        </tpls>
      </n>
      <n v="321928800" in="0" bc="00B4F0FF" fc="00008000">
        <tpls c="5">
          <tpl fld="1" item="10"/>
          <tpl hier="33" item="4"/>
          <tpl fld="2" item="28"/>
          <tpl hier="40" item="17"/>
          <tpl hier="51" item="4294967295"/>
        </tpls>
      </n>
      <n v="256758938.89963907" in="0" bc="00B4F0FF" fc="00008000">
        <tpls c="5">
          <tpl fld="1" item="10"/>
          <tpl hier="33" item="4"/>
          <tpl fld="2" item="32"/>
          <tpl hier="40" item="17"/>
          <tpl hier="51" item="4294967295"/>
        </tpls>
      </n>
      <n v="396880590" in="0" bc="00B4F0FF" fc="00008000">
        <tpls c="5">
          <tpl fld="1" item="10"/>
          <tpl hier="33" item="4"/>
          <tpl fld="2" item="20"/>
          <tpl hier="40" item="17"/>
          <tpl hier="51" item="4294967295"/>
        </tpls>
      </n>
      <m in="0" bc="00B4F0FF" fc="00404040">
        <tpls c="5">
          <tpl fld="1" item="10"/>
          <tpl hier="33" item="4"/>
          <tpl fld="2" item="2"/>
          <tpl hier="40" item="17"/>
          <tpl hier="51" item="4294967295"/>
        </tpls>
      </m>
      <n v="305565950.54999995" in="0" bc="00B4F0FF" fc="00008000">
        <tpls c="5">
          <tpl fld="1" item="10"/>
          <tpl hier="33" item="4"/>
          <tpl fld="2" item="6"/>
          <tpl hier="40" item="17"/>
          <tpl hier="51" item="4294967295"/>
        </tpls>
      </n>
      <n v="292324233.70000017" in="0" bc="00B4F0FF" fc="00008000">
        <tpls c="5">
          <tpl fld="1" item="10"/>
          <tpl hier="33" item="4"/>
          <tpl fld="2" item="31"/>
          <tpl hier="40" item="17"/>
          <tpl hier="51" item="4294967295"/>
        </tpls>
      </n>
      <n v="344017770.46000016" in="0" bc="00B4F0FF" fc="00008000">
        <tpls c="5">
          <tpl fld="1" item="10"/>
          <tpl hier="33" item="4"/>
          <tpl fld="2" item="18"/>
          <tpl hier="40" item="17"/>
          <tpl hier="51" item="4294967295"/>
        </tpls>
      </n>
      <n v="261783600" in="0" bc="00B4F0FF" fc="00008000">
        <tpls c="5">
          <tpl fld="1" item="10"/>
          <tpl hier="33" item="4"/>
          <tpl fld="2" item="29"/>
          <tpl hier="40" item="17"/>
          <tpl hier="51" item="4294967295"/>
        </tpls>
      </n>
      <n v="344696100" in="0" bc="00B4F0FF" fc="00008000">
        <tpls c="5">
          <tpl fld="1" item="10"/>
          <tpl hier="33" item="4"/>
          <tpl fld="2" item="17"/>
          <tpl hier="40" item="17"/>
          <tpl hier="51" item="4294967295"/>
        </tpls>
      </n>
      <n v="682547523.26999998" in="0" bc="00B4F0FF" fc="00008000">
        <tpls c="5">
          <tpl fld="1" item="39"/>
          <tpl hier="33" item="4"/>
          <tpl fld="2" item="42"/>
          <tpl hier="40" item="17"/>
          <tpl hier="51" item="4294967295"/>
        </tpls>
      </n>
      <n v="0.13227532626754565" in="2" bc="00B4F0FF" fc="00008000">
        <tpls c="5">
          <tpl fld="1" item="15"/>
          <tpl hier="33" item="4"/>
          <tpl fld="2" item="42"/>
          <tpl hier="40" item="17"/>
          <tpl hier="51" item="4294967295"/>
        </tpls>
      </n>
      <n v="473663575.1400001" in="0" bc="00B4F0FF" fc="00008000">
        <tpls c="5">
          <tpl fld="1" item="2"/>
          <tpl hier="33" item="4"/>
          <tpl fld="2" item="42"/>
          <tpl hier="40" item="17"/>
          <tpl hier="51" item="4294967295"/>
        </tpls>
      </n>
      <n v="12652731110.962189" in="0" bc="00B4F0FF" fc="00008000">
        <tpls c="5">
          <tpl fld="1" item="51"/>
          <tpl hier="33" item="4"/>
          <tpl fld="2" item="42"/>
          <tpl hier="40" item="17"/>
          <tpl hier="51" item="4294967295"/>
        </tpls>
      </n>
      <n v="0.61689789434053155" bc="00B4F0FF" fc="00008000">
        <tpls c="5">
          <tpl fld="1" item="48"/>
          <tpl hier="33" item="4"/>
          <tpl fld="2" item="42"/>
          <tpl hier="40" item="17"/>
          <tpl hier="51" item="4294967295"/>
        </tpls>
      </n>
      <m in="0" fc="00404040">
        <tpls c="5">
          <tpl fld="9" item="5"/>
          <tpl hier="33" item="4"/>
          <tpl fld="2" item="42"/>
          <tpl hier="40" item="17"/>
          <tpl hier="51" item="4294967295"/>
        </tpls>
      </m>
      <n v="107391608.04000014" in="0" bc="00B4F0FF" fc="00008000">
        <tpls c="5">
          <tpl fld="1" item="30"/>
          <tpl hier="33" item="4"/>
          <tpl fld="2" item="42"/>
          <tpl hier="40" item="17"/>
          <tpl hier="51" item="4294967295"/>
        </tpls>
      </n>
      <n v="211749901.07000002" in="0" bc="00B4F0FF" fc="00008000">
        <tpls c="5">
          <tpl fld="1" item="11"/>
          <tpl hier="33" item="4"/>
          <tpl fld="2" item="42"/>
          <tpl hier="40" item="17"/>
          <tpl hier="51" item="4294967295"/>
        </tpls>
      </n>
      <m in="0" fc="00404040">
        <tpls c="5">
          <tpl fld="20" item="11"/>
          <tpl hier="33" item="4"/>
          <tpl fld="2" item="42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42"/>
          <tpl hier="40" item="17"/>
          <tpl hier="51" item="4294967295"/>
        </tpls>
      </n>
      <m in="0" fc="00404040">
        <tpls c="5">
          <tpl fld="9" item="14"/>
          <tpl hier="33" item="4"/>
          <tpl fld="2" item="42"/>
          <tpl hier="40" item="17"/>
          <tpl hier="51" item="4294967295"/>
        </tpls>
      </m>
      <m in="0" bc="00B4F0FF" fc="00404040">
        <tpls c="5">
          <tpl fld="1" item="41"/>
          <tpl hier="33" item="4"/>
          <tpl fld="2" item="42"/>
          <tpl hier="40" item="17"/>
          <tpl hier="51" item="4294967295"/>
        </tpls>
      </m>
      <n v="421891635.72000003" in="0" bc="00B4F0FF" fc="00008000">
        <tpls c="5">
          <tpl fld="1" item="18"/>
          <tpl hier="33" item="4"/>
          <tpl fld="2" item="42"/>
          <tpl hier="40" item="17"/>
          <tpl hier="51" item="4294967295"/>
        </tpls>
      </n>
      <n v="910940332.96000004" in="0" bc="00B4F0FF" fc="00008000">
        <tpls c="5">
          <tpl fld="1" item="13"/>
          <tpl hier="33" item="4"/>
          <tpl fld="2" item="42"/>
          <tpl hier="40" item="17"/>
          <tpl hier="51" item="4294967295"/>
        </tpls>
      </n>
      <n v="121815445.79000002" in="0" bc="00B4F0FF" fc="00008000">
        <tpls c="5">
          <tpl fld="1" item="1"/>
          <tpl hier="33" item="4"/>
          <tpl fld="2" item="42"/>
          <tpl hier="40" item="17"/>
          <tpl hier="51" item="4294967295"/>
        </tpls>
      </n>
      <n v="138905000" in="0" bc="00B4F0FF" fc="00008000">
        <tpls c="5">
          <tpl fld="1" item="32"/>
          <tpl hier="33" item="4"/>
          <tpl fld="2" item="42"/>
          <tpl hier="40" item="17"/>
          <tpl hier="51" item="4294967295"/>
        </tpls>
      </n>
      <n v="1292633209.8000002" bc="00B4F0FF" fc="00008000">
        <tpls c="5">
          <tpl fld="1" item="38"/>
          <tpl hier="33" item="4"/>
          <tpl fld="2" item="42"/>
          <tpl hier="40" item="17"/>
          <tpl hier="51" item="4294967295"/>
        </tpls>
      </n>
      <m in="0" bc="00B4F0FF" fc="00404040">
        <tpls c="5">
          <tpl fld="1" item="44"/>
          <tpl hier="33" item="4"/>
          <tpl fld="2" item="42"/>
          <tpl hier="40" item="17"/>
          <tpl hier="51" item="4294967295"/>
        </tpls>
      </m>
      <n v="830107032.96000004" in="0" bc="00B4F0FF" fc="00008000">
        <tpls c="5">
          <tpl fld="1" item="54"/>
          <tpl hier="33" item="4"/>
          <tpl fld="2" item="42"/>
          <tpl hier="40" item="17"/>
          <tpl hier="51" item="4294967295"/>
        </tpls>
      </n>
      <n v="19534910825.215" in="0" bc="00B4F0FF" fc="00008000">
        <tpls c="5">
          <tpl fld="1" item="29"/>
          <tpl hier="33" item="4"/>
          <tpl fld="2" item="42"/>
          <tpl hier="40" item="17"/>
          <tpl hier="51" item="4294967295"/>
        </tpls>
      </n>
      <n v="528208845997.28003" in="0" bc="00B4F0FF" fc="00008000">
        <tpls c="5">
          <tpl fld="1" item="3"/>
          <tpl hier="33" item="4"/>
          <tpl fld="2" item="42"/>
          <tpl hier="40" item="17"/>
          <tpl hier="51" item="4294967295"/>
        </tpls>
      </n>
      <n v="20149571353.620003" in="0" bc="00B4F0FF" fc="00008000">
        <tpls c="5">
          <tpl fld="1" item="42"/>
          <tpl hier="33" item="4"/>
          <tpl fld="2" item="28"/>
          <tpl hier="40" item="17"/>
          <tpl hier="51" item="4294967295"/>
        </tpls>
      </n>
      <m in="0" bc="00B4F0FF" fc="00404040">
        <tpls c="5">
          <tpl fld="1" item="42"/>
          <tpl hier="33" item="4"/>
          <tpl fld="2" item="19"/>
          <tpl hier="40" item="17"/>
          <tpl hier="51" item="4294967295"/>
        </tpls>
      </m>
      <n v="18542869038.439999" in="0" bc="00B4F0FF" fc="00008000">
        <tpls c="5">
          <tpl fld="1" item="42"/>
          <tpl hier="33" item="4"/>
          <tpl fld="2" item="0"/>
          <tpl hier="40" item="17"/>
          <tpl hier="51" item="4294967295"/>
        </tpls>
      </n>
      <n v="18777369432.196999" in="0" bc="00B4F0FF" fc="00008000">
        <tpls c="5">
          <tpl fld="1" item="42"/>
          <tpl hier="33" item="4"/>
          <tpl fld="2" item="14"/>
          <tpl hier="40" item="17"/>
          <tpl hier="51" item="4294967295"/>
        </tpls>
      </n>
      <m in="0" bc="00B4F0FF" fc="00404040">
        <tpls c="5">
          <tpl fld="1" item="42"/>
          <tpl hier="33" item="4"/>
          <tpl fld="2" item="25"/>
          <tpl hier="40" item="17"/>
          <tpl hier="51" item="4294967295"/>
        </tpls>
      </m>
      <n v="20024451874.82" in="0" bc="00B4F0FF" fc="00008000">
        <tpls c="5">
          <tpl fld="1" item="42"/>
          <tpl hier="33" item="4"/>
          <tpl fld="2" item="7"/>
          <tpl hier="40" item="17"/>
          <tpl hier="51" item="4294967295"/>
        </tpls>
      </n>
      <m in="0" bc="00B4F0FF" fc="00404040">
        <tpls c="5">
          <tpl fld="1" item="42"/>
          <tpl hier="33" item="4"/>
          <tpl fld="2" item="43"/>
          <tpl hier="40" item="17"/>
          <tpl hier="51" item="4294967295"/>
        </tpls>
      </m>
      <n v="20874374485.949997" in="0" bc="00B4F0FF" fc="00008000">
        <tpls c="5">
          <tpl fld="1" item="42"/>
          <tpl hier="33" item="4"/>
          <tpl fld="2" item="13"/>
          <tpl hier="40" item="17"/>
          <tpl hier="51" item="4294967295"/>
        </tpls>
      </n>
      <n v="18865642389.449997" in="0" bc="00B4F0FF" fc="00008000">
        <tpls c="5">
          <tpl fld="1" item="42"/>
          <tpl hier="33" item="4"/>
          <tpl fld="2" item="15"/>
          <tpl hier="40" item="17"/>
          <tpl hier="51" item="4294967295"/>
        </tpls>
      </n>
      <n v="19972370603.945" in="0" bc="00B4F0FF" fc="00008000">
        <tpls c="5">
          <tpl fld="1" item="42"/>
          <tpl hier="33" item="4"/>
          <tpl fld="2" item="17"/>
          <tpl hier="40" item="17"/>
          <tpl hier="51" item="4294967295"/>
        </tpls>
      </n>
      <n v="19475942486.685997" in="0" bc="00B4F0FF" fc="00008000">
        <tpls c="5">
          <tpl fld="1" item="42"/>
          <tpl hier="33" item="4"/>
          <tpl fld="2" item="5"/>
          <tpl hier="40" item="17"/>
          <tpl hier="51" item="4294967295"/>
        </tpls>
      </n>
      <n v="19860800933.824001" in="0" bc="00B4F0FF" fc="00008000">
        <tpls c="5">
          <tpl fld="1" item="42"/>
          <tpl hier="33" item="4"/>
          <tpl fld="2" item="22"/>
          <tpl hier="40" item="17"/>
          <tpl hier="51" item="4294967295"/>
        </tpls>
      </n>
      <n v="20229834825.215" in="0" bc="00B4F0FF" fc="00008000">
        <tpls c="5">
          <tpl fld="1" item="42"/>
          <tpl hier="33" item="4"/>
          <tpl fld="2" item="42"/>
          <tpl hier="40" item="17"/>
          <tpl hier="51" item="4294967295"/>
        </tpls>
      </n>
      <n v="20371456495.275002" in="0" bc="00B4F0FF" fc="00008000">
        <tpls c="5">
          <tpl fld="1" item="42"/>
          <tpl hier="33" item="4"/>
          <tpl fld="2" item="40"/>
          <tpl hier="40" item="17"/>
          <tpl hier="51" item="4294967295"/>
        </tpls>
      </n>
      <n v="19425594434.459999" in="0" bc="00B4F0FF" fc="00008000">
        <tpls c="5">
          <tpl fld="1" item="42"/>
          <tpl hier="33" item="4"/>
          <tpl fld="2" item="31"/>
          <tpl hier="40" item="17"/>
          <tpl hier="51" item="4294967295"/>
        </tpls>
      </n>
      <n v="18700808071.130001" in="0" bc="00B4F0FF" fc="00008000">
        <tpls c="5">
          <tpl fld="1" item="42"/>
          <tpl hier="33" item="4"/>
          <tpl fld="2" item="9"/>
          <tpl hier="40" item="17"/>
          <tpl hier="51" item="4294967295"/>
        </tpls>
      </n>
      <m in="0" bc="00B4F0FF" fc="00404040">
        <tpls c="5">
          <tpl fld="1" item="42"/>
          <tpl hier="33" item="4"/>
          <tpl fld="2" item="36"/>
          <tpl hier="40" item="17"/>
          <tpl hier="51" item="4294967295"/>
        </tpls>
      </m>
      <m in="0" bc="00B4F0FF" fc="00404040">
        <tpls c="5">
          <tpl fld="1" item="17"/>
          <tpl hier="33" item="4"/>
          <tpl fld="2" item="43"/>
          <tpl hier="40" item="17"/>
          <tpl hier="51" item="4294967295"/>
        </tpls>
      </m>
      <n v="0.53321425555283886" in="0" bc="00B4F0FF" fc="00008000">
        <tpls c="5">
          <tpl fld="1" item="7"/>
          <tpl hier="33" item="4"/>
          <tpl fld="2" item="43"/>
          <tpl hier="40" item="17"/>
          <tpl hier="51" item="4294967295"/>
        </tpls>
      </n>
      <n v="62025520.730000004" in="0" bc="00B4F0FF" fc="00008000">
        <tpls c="5">
          <tpl fld="1" item="31"/>
          <tpl hier="33" item="4"/>
          <tpl fld="2" item="43"/>
          <tpl hier="40" item="17"/>
          <tpl hier="51" item="4294967295"/>
        </tpls>
      </n>
      <n v="76352106.719999999" in="0" bc="00B4F0FF" fc="00008000">
        <tpls c="5">
          <tpl fld="1" item="32"/>
          <tpl hier="33" item="4"/>
          <tpl fld="2" item="43"/>
          <tpl hier="40" item="17"/>
          <tpl hier="51" item="4294967295"/>
        </tpls>
      </n>
      <m in="0" bc="00B4F0FF" fc="00404040">
        <tpls c="5">
          <tpl fld="1" item="29"/>
          <tpl hier="33" item="4"/>
          <tpl fld="2" item="43"/>
          <tpl hier="40" item="17"/>
          <tpl hier="51" item="4294967295"/>
        </tpls>
      </m>
      <n v="0.56945828591524317" bc="00B4F0FF" fc="00008000">
        <tpls c="5">
          <tpl fld="1" item="48"/>
          <tpl hier="33" item="4"/>
          <tpl fld="2" item="43"/>
          <tpl hier="40" item="17"/>
          <tpl hier="51" item="4294967295"/>
        </tpls>
      </n>
      <n v="589133177.07999992" in="0" bc="00B4F0FF" fc="00008000">
        <tpls c="5">
          <tpl fld="1" item="54"/>
          <tpl hier="33" item="4"/>
          <tpl fld="2" item="43"/>
          <tpl hier="40" item="17"/>
          <tpl hier="51" item="4294967295"/>
        </tpls>
      </n>
      <n v="301381548.34000003" in="0" bc="00B4F0FF" fc="00008000">
        <tpls c="5">
          <tpl fld="1" item="18"/>
          <tpl hier="33" item="4"/>
          <tpl fld="2" item="43"/>
          <tpl hier="40" item="17"/>
          <tpl hier="51" item="4294967295"/>
        </tpls>
      </n>
      <n v="84784773.230000004" in="0" bc="00B4F0FF" fc="00008000">
        <tpls c="5">
          <tpl fld="1" item="49"/>
          <tpl hier="33" item="4"/>
          <tpl fld="2" item="43"/>
          <tpl hier="40" item="17"/>
          <tpl hier="51" item="4294967295"/>
        </tpls>
      </n>
      <m in="0" bc="00B4F0FF" fc="00404040">
        <tpls c="5">
          <tpl fld="1" item="28"/>
          <tpl hier="33" item="4"/>
          <tpl fld="2" item="43"/>
          <tpl hier="40" item="17"/>
          <tpl hier="51" item="4294967295"/>
        </tpls>
      </m>
      <m in="0" bc="00B4F0FF" fc="00404040">
        <tpls c="5">
          <tpl fld="1" item="33"/>
          <tpl hier="33" item="4"/>
          <tpl fld="2" item="43"/>
          <tpl hier="40" item="17"/>
          <tpl hier="51" item="4294967295"/>
        </tpls>
      </m>
      <m in="0" fc="00404040">
        <tpls c="5">
          <tpl fld="20" item="10"/>
          <tpl hier="33" item="4"/>
          <tpl fld="2" item="43"/>
          <tpl hier="40" item="17"/>
          <tpl hier="51" item="4294967295"/>
        </tpls>
      </m>
      <n v="75212638.740000039" in="0" bc="00B4F0FF" fc="00008000">
        <tpls c="5">
          <tpl fld="1" item="30"/>
          <tpl hier="33" item="4"/>
          <tpl fld="2" item="43"/>
          <tpl hier="40" item="17"/>
          <tpl hier="51" item="4294967295"/>
        </tpls>
      </n>
      <n v="99921048699.26001" in="0" bc="00B4F0FF" fc="00008000">
        <tpls c="5">
          <tpl fld="1" item="16"/>
          <tpl hier="33" item="4"/>
          <tpl fld="2" item="43"/>
          <tpl hier="40" item="17"/>
          <tpl hier="51" item="4294967295"/>
        </tpls>
      </n>
      <n v="968928747.1400001" bc="00B4F0FF" fc="00008000">
        <tpls c="5">
          <tpl fld="1" item="38"/>
          <tpl hier="33" item="4"/>
          <tpl fld="2" item="43"/>
          <tpl hier="40" item="17"/>
          <tpl hier="51" item="4294967295"/>
        </tpls>
      </n>
      <n v="474651894.45999998" in="0" bc="00B4F0FF" fc="00008000">
        <tpls c="5">
          <tpl fld="1" item="39"/>
          <tpl hier="33" item="4"/>
          <tpl fld="2" item="43"/>
          <tpl hier="40" item="17"/>
          <tpl hier="51" item="4294967295"/>
        </tpls>
      </n>
      <m in="0" bc="00B4F0FF" fc="00404040">
        <tpls c="5">
          <tpl fld="1" item="51"/>
          <tpl hier="33" item="4"/>
          <tpl fld="2" item="43"/>
          <tpl hier="40" item="17"/>
          <tpl hier="51" item="4294967295"/>
        </tpls>
      </m>
      <m in="2" bc="00B4F0FF" fc="00404040">
        <tpls c="5">
          <tpl fld="1" item="9"/>
          <tpl hier="33" item="4"/>
          <tpl fld="2" item="43"/>
          <tpl hier="40" item="17"/>
          <tpl hier="51" item="4294967295"/>
        </tpls>
      </m>
      <n v="607118337.77999997" in="0" bc="00B4F0FF" fc="00008000">
        <tpls c="5">
          <tpl fld="1" item="14"/>
          <tpl hier="33" item="4"/>
          <tpl fld="2" item="43"/>
          <tpl hier="40" item="17"/>
          <tpl hier="51" item="4294967295"/>
        </tpls>
      </n>
      <n v="1066133117.73" in="0" bc="00B4F0FF" fc="00008000">
        <tpls c="5">
          <tpl fld="1" item="12"/>
          <tpl hier="33" item="4"/>
          <tpl fld="2" item="43"/>
          <tpl hier="40" item="17"/>
          <tpl hier="51" item="4294967295"/>
        </tpls>
      </n>
      <n v="696169941.63" in="0" bc="00B4F0FF" fc="00008000">
        <tpls c="5">
          <tpl fld="1" item="13"/>
          <tpl hier="33" item="4"/>
          <tpl fld="2" item="43"/>
          <tpl hier="40" item="17"/>
          <tpl hier="51" item="4294967295"/>
        </tpls>
      </n>
      <m in="0" bc="00B4F0FF" fc="00404040">
        <tpls c="5">
          <tpl fld="1" item="34"/>
          <tpl hier="33" item="4"/>
          <tpl fld="2" item="43"/>
          <tpl hier="40" item="17"/>
          <tpl hier="51" item="4294967295"/>
        </tpls>
      </m>
      <m in="0" bc="00B4F0FF" fc="00404040">
        <tpls c="5">
          <tpl fld="1" item="20"/>
          <tpl hier="33" item="4"/>
          <tpl fld="2" item="43"/>
          <tpl hier="40" item="17"/>
          <tpl hier="51" item="4294967295"/>
        </tpls>
      </m>
      <n v="72240048794.029999" in="0" bc="00B4F0FF" fc="00008000">
        <tpls c="5">
          <tpl fld="1" item="5"/>
          <tpl hier="33" item="4"/>
          <tpl fld="2" item="43"/>
          <tpl hier="40" item="17"/>
          <tpl hier="51" item="4294967295"/>
        </tpls>
      </n>
      <n v="554926430" in="0" bc="00B4F0FF" fc="00008000">
        <tpls c="5">
          <tpl fld="1" item="23"/>
          <tpl hier="33" item="4"/>
          <tpl fld="2" item="28"/>
          <tpl hier="40" item="17"/>
          <tpl hier="51" item="4294967295"/>
        </tpls>
      </n>
      <n v="585631100" in="0" bc="00B4F0FF" fc="00008000">
        <tpls c="5">
          <tpl fld="1" item="23"/>
          <tpl hier="33" item="4"/>
          <tpl fld="2" item="41"/>
          <tpl hier="40" item="17"/>
          <tpl hier="51" item="4294967295"/>
        </tpls>
      </n>
      <n v="517396759.21252394" in="0" bc="00B4F0FF" fc="00008000">
        <tpls c="5">
          <tpl fld="1" item="23"/>
          <tpl hier="33" item="4"/>
          <tpl fld="2" item="36"/>
          <tpl hier="40" item="17"/>
          <tpl hier="51" item="4294967295"/>
        </tpls>
      </n>
      <n v="742600458.94494712" in="0" bc="00B4F0FF" fc="00008000">
        <tpls c="5">
          <tpl fld="1" item="23"/>
          <tpl hier="33" item="4"/>
          <tpl fld="2" item="25"/>
          <tpl hier="40" item="17"/>
          <tpl hier="51" item="4294967295"/>
        </tpls>
      </n>
      <n v="523855900" in="0" bc="00B4F0FF" fc="00008000">
        <tpls c="5">
          <tpl fld="1" item="23"/>
          <tpl hier="33" item="4"/>
          <tpl fld="2" item="39"/>
          <tpl hier="40" item="17"/>
          <tpl hier="51" item="4294967295"/>
        </tpls>
      </n>
      <n v="546535903.34000039" in="0" bc="00B4F0FF" fc="00008000">
        <tpls c="5">
          <tpl fld="1" item="23"/>
          <tpl hier="33" item="4"/>
          <tpl fld="2" item="4"/>
          <tpl hier="40" item="17"/>
          <tpl hier="51" item="4294967295"/>
        </tpls>
      </n>
      <n v="623116509.48999989" in="0" bc="00B4F0FF" fc="00008000">
        <tpls c="5">
          <tpl fld="1" item="23"/>
          <tpl hier="33" item="4"/>
          <tpl fld="2" item="8"/>
          <tpl hier="40" item="17"/>
          <tpl hier="51" item="4294967295"/>
        </tpls>
      </n>
      <n v="683062341.05505288" in="0" bc="00B4F0FF" fc="00008000">
        <tpls c="5">
          <tpl fld="1" item="23"/>
          <tpl hier="33" item="4"/>
          <tpl fld="2" item="24"/>
          <tpl hier="40" item="17"/>
          <tpl hier="51" item="4294967295"/>
        </tpls>
      </n>
      <n v="657614900" in="0" bc="00B4F0FF" fc="00008000">
        <tpls c="5">
          <tpl fld="1" item="23"/>
          <tpl hier="33" item="4"/>
          <tpl fld="2" item="40"/>
          <tpl hier="40" item="17"/>
          <tpl hier="51" item="4294967295"/>
        </tpls>
      </n>
      <n v="441111000" in="0" bc="00B4F0FF" fc="00008000">
        <tpls c="5">
          <tpl fld="1" item="23"/>
          <tpl hier="33" item="4"/>
          <tpl fld="2" item="21"/>
          <tpl hier="40" item="17"/>
          <tpl hier="51" item="4294967295"/>
        </tpls>
      </n>
      <n v="863640400" in="0" bc="00B4F0FF" fc="00008000">
        <tpls c="5">
          <tpl fld="1" item="23"/>
          <tpl hier="33" item="4"/>
          <tpl fld="2" item="19"/>
          <tpl hier="40" item="17"/>
          <tpl hier="51" item="4294967295"/>
        </tpls>
      </n>
      <n v="461746922.72000003" in="0" bc="00B4F0FF" fc="00008000">
        <tpls c="5">
          <tpl fld="1" item="23"/>
          <tpl hier="33" item="4"/>
          <tpl fld="2" item="43"/>
          <tpl hier="40" item="17"/>
          <tpl hier="51" item="4294967295"/>
        </tpls>
      </n>
      <n v="488201637.16794205" in="0" bc="00B4F0FF" fc="00008000">
        <tpls c="5">
          <tpl fld="1" item="23"/>
          <tpl hier="33" item="4"/>
          <tpl fld="2" item="12"/>
          <tpl hier="40" item="17"/>
          <tpl hier="51" item="4294967295"/>
        </tpls>
      </n>
      <n v="952136100" in="0" bc="00B4F0FF" fc="00008000">
        <tpls c="5">
          <tpl fld="1" item="23"/>
          <tpl hier="33" item="4"/>
          <tpl fld="2" item="20"/>
          <tpl hier="40" item="17"/>
          <tpl hier="51" item="4294967295"/>
        </tpls>
      </n>
      <m in="0" bc="00B4F0FF" fc="00404040">
        <tpls c="5">
          <tpl fld="1" item="23"/>
          <tpl hier="33" item="4"/>
          <tpl fld="2" item="3"/>
          <tpl hier="40" item="17"/>
          <tpl hier="51" item="4294967295"/>
        </tpls>
      </m>
      <n v="821939000" in="0" bc="00B4F0FF" fc="00008000">
        <tpls c="5">
          <tpl fld="1" item="23"/>
          <tpl hier="33" item="4"/>
          <tpl fld="2" item="11"/>
          <tpl hier="40" item="17"/>
          <tpl hier="51" item="4294967295"/>
        </tpls>
      </n>
      <n v="556097000" in="0" bc="00B4F0FF" fc="00008000">
        <tpls c="5">
          <tpl fld="1" item="23"/>
          <tpl hier="33" item="4"/>
          <tpl fld="2" item="35"/>
          <tpl hier="40" item="17"/>
          <tpl hier="51" item="4294967295"/>
        </tpls>
      </n>
      <n v="484527340" in="0" bc="00B4F0FF" fc="00008000">
        <tpls c="5">
          <tpl fld="1" item="23"/>
          <tpl hier="33" item="4"/>
          <tpl fld="2" item="38"/>
          <tpl hier="40" item="17"/>
          <tpl hier="51" item="4294967295"/>
        </tpls>
      </n>
      <n v="593928300" in="0" bc="00B4F0FF" fc="00008000">
        <tpls c="5">
          <tpl fld="1" item="23"/>
          <tpl hier="33" item="4"/>
          <tpl fld="2" item="37"/>
          <tpl hier="40" item="17"/>
          <tpl hier="51" item="4294967295"/>
        </tpls>
      </n>
      <n v="619072279.77999997" in="0" bc="00B4F0FF" fc="00008000">
        <tpls c="5">
          <tpl fld="1" item="23"/>
          <tpl hier="33" item="4"/>
          <tpl fld="2" item="13"/>
          <tpl hier="40" item="17"/>
          <tpl hier="51" item="4294967295"/>
        </tpls>
      </n>
      <n v="662488409.68000007" in="0" bc="00B4F0FF" fc="00008000">
        <tpls c="5">
          <tpl fld="1" item="23"/>
          <tpl hier="33" item="4"/>
          <tpl fld="2" item="23"/>
          <tpl hier="40" item="17"/>
          <tpl hier="51" item="4294967295"/>
        </tpls>
      </n>
      <n v="390187900" in="0" bc="00B4F0FF" fc="00008000">
        <tpls c="5">
          <tpl fld="1" item="23"/>
          <tpl hier="33" item="4"/>
          <tpl fld="2" item="26"/>
          <tpl hier="40" item="17"/>
          <tpl hier="51" item="4294967295"/>
        </tpls>
      </n>
      <n v="643512100.34000015" in="0" bc="00B4F0FF" fc="00008000">
        <tpls c="5">
          <tpl fld="1" item="23"/>
          <tpl hier="33" item="4"/>
          <tpl fld="2" item="0"/>
          <tpl hier="40" item="17"/>
          <tpl hier="51" item="4294967295"/>
        </tpls>
      </n>
      <n v="700189260.02999997" in="0" bc="00B4F0FF" fc="00008000">
        <tpls c="5">
          <tpl fld="1" item="23"/>
          <tpl hier="33" item="4"/>
          <tpl fld="2" item="22"/>
          <tpl hier="40" item="17"/>
          <tpl hier="51" item="4294967295"/>
        </tpls>
      </n>
      <n v="791171500" in="0" bc="00B4F0FF" fc="00008000">
        <tpls c="5">
          <tpl fld="1" item="23"/>
          <tpl hier="33" item="4"/>
          <tpl fld="2" item="9"/>
          <tpl hier="40" item="17"/>
          <tpl hier="51" item="4294967295"/>
        </tpls>
      </n>
      <n v="721599100" in="0" bc="00B4F0FF" fc="00008000">
        <tpls c="5">
          <tpl fld="1" item="23"/>
          <tpl hier="33" item="4"/>
          <tpl fld="2" item="30"/>
          <tpl hier="40" item="17"/>
          <tpl hier="51" item="4294967295"/>
        </tpls>
      </n>
      <n v="541348041.94000006" in="0" bc="00B4F0FF" fc="00008000">
        <tpls c="5">
          <tpl fld="1" item="23"/>
          <tpl hier="33" item="4"/>
          <tpl fld="2" item="42"/>
          <tpl hier="40" item="17"/>
          <tpl hier="51" item="4294967295"/>
        </tpls>
      </n>
      <n v="822434108.86385703" in="0" bc="00B4F0FF" fc="00008000">
        <tpls c="5">
          <tpl fld="1" item="23"/>
          <tpl hier="33" item="4"/>
          <tpl fld="2" item="1"/>
          <tpl hier="40" item="17"/>
          <tpl hier="51" item="4294967295"/>
        </tpls>
      </n>
      <n v="119133863660" in="0" bc="00B4F0FF" fc="00008000">
        <tpls c="5">
          <tpl fld="1" item="5"/>
          <tpl hier="33" item="4"/>
          <tpl fld="2" item="38"/>
          <tpl hier="40" item="17"/>
          <tpl hier="51" item="4294967295"/>
        </tpls>
      </n>
      <n v="131769900" in="0" bc="00B4F0FF" fc="00008000">
        <tpls c="5">
          <tpl fld="1" item="32"/>
          <tpl hier="33" item="4"/>
          <tpl fld="2" item="38"/>
          <tpl hier="40" item="17"/>
          <tpl hier="51" item="4294967295"/>
        </tpls>
      </n>
      <m in="0" fc="00404040">
        <tpls c="5">
          <tpl fld="9" item="9"/>
          <tpl hier="33" item="4"/>
          <tpl fld="2" item="38"/>
          <tpl hier="40" item="17"/>
          <tpl hier="51" item="4294967295"/>
        </tpls>
      </m>
      <m in="0" fc="00404040">
        <tpls c="5">
          <tpl fld="9" item="5"/>
          <tpl hier="33" item="4"/>
          <tpl fld="2" item="38"/>
          <tpl hier="40" item="17"/>
          <tpl hier="51" item="4294967295"/>
        </tpls>
      </m>
      <n v="20396830527.040001" in="0" bc="00B4F0FF" fc="00008000">
        <tpls c="5">
          <tpl fld="1" item="42"/>
          <tpl hier="33" item="4"/>
          <tpl fld="2" item="38"/>
          <tpl hier="40" item="17"/>
          <tpl hier="51" item="4294967295"/>
        </tpls>
      </n>
      <n v="428533749920" in="0" bc="00B4F0FF" fc="00008000">
        <tpls c="5">
          <tpl fld="1" item="3"/>
          <tpl hier="33" item="4"/>
          <tpl fld="2" item="38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38"/>
          <tpl hier="40" item="17"/>
          <tpl hier="51" item="4294967295"/>
        </tpls>
      </n>
      <n v="87912460" in="0" bc="00B4F0FF" fc="00008000">
        <tpls c="5">
          <tpl fld="1" item="19"/>
          <tpl hier="33" item="4"/>
          <tpl fld="2" item="38"/>
          <tpl hier="40" item="17"/>
          <tpl hier="51" item="4294967295"/>
        </tpls>
      </n>
      <n v="133772639876.12045" in="0" bc="00B4F0FF" fc="00008000">
        <tpls c="5">
          <tpl fld="1" item="34"/>
          <tpl hier="33" item="4"/>
          <tpl fld="2" item="38"/>
          <tpl hier="40" item="17"/>
          <tpl hier="51" item="4294967295"/>
        </tpls>
      </n>
      <n v="3.6035013234888679E-3" in="1" bc="00B4F0FF" fc="00008000">
        <tpls c="5">
          <tpl fld="1" item="24"/>
          <tpl hier="33" item="4"/>
          <tpl fld="2" item="38"/>
          <tpl hier="40" item="17"/>
          <tpl hier="51" item="4294967295"/>
        </tpls>
      </n>
      <n v="91180716207.985443" in="0" bc="00B4F0FF" fc="00008000">
        <tpls c="5">
          <tpl fld="1" item="33"/>
          <tpl hier="33" item="4"/>
          <tpl fld="2" item="38"/>
          <tpl hier="40" item="17"/>
          <tpl hier="51" item="4294967295"/>
        </tpls>
      </n>
      <n v="80922400" in="0" bc="00B4F0FF" fc="00008000">
        <tpls c="5">
          <tpl fld="1" item="31"/>
          <tpl hier="33" item="4"/>
          <tpl fld="2" item="38"/>
          <tpl hier="40" item="17"/>
          <tpl hier="51" item="4294967295"/>
        </tpls>
      </n>
      <n v="325374600" in="0" bc="00B4F0FF" fc="00008000">
        <tpls c="5">
          <tpl fld="1" item="25"/>
          <tpl hier="33" item="4"/>
          <tpl fld="2" item="38"/>
          <tpl hier="40" item="17"/>
          <tpl hier="51" item="4294967295"/>
        </tpls>
      </n>
      <n v="1386576600" bc="00B4F0FF" fc="00008000">
        <tpls c="5">
          <tpl fld="1" item="38"/>
          <tpl hier="33" item="4"/>
          <tpl fld="2" item="38"/>
          <tpl hier="40" item="17"/>
          <tpl hier="51" item="4294967295"/>
        </tpls>
      </n>
      <n v="230891100" in="0" bc="00B4F0FF" fc="00008000">
        <tpls c="5">
          <tpl fld="1" item="11"/>
          <tpl hier="33" item="4"/>
          <tpl fld="2" item="38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8"/>
          <tpl hier="40" item="17"/>
          <tpl hier="51" item="4294967295"/>
        </tpls>
      </m>
      <n v="1554934600" in="0" bc="00B4F0FF" fc="00008000">
        <tpls c="5">
          <tpl fld="1" item="12"/>
          <tpl hier="33" item="4"/>
          <tpl fld="2" item="38"/>
          <tpl hier="40" item="17"/>
          <tpl hier="51" item="4294967295"/>
        </tpls>
      </n>
      <m in="0" fc="00404040">
        <tpls c="5">
          <tpl fld="9" item="14"/>
          <tpl hier="33" item="4"/>
          <tpl fld="2" item="38"/>
          <tpl hier="40" item="17"/>
          <tpl hier="51" item="4294967295"/>
        </tpls>
      </m>
      <n v="179065400" in="0" bc="00B4F0FF" fc="00008000">
        <tpls c="5">
          <tpl fld="1" item="49"/>
          <tpl hier="33" item="4"/>
          <tpl fld="2" item="38"/>
          <tpl hier="40" item="17"/>
          <tpl hier="51" item="4294967295"/>
        </tpls>
      </n>
      <n v="425677900" in="0" bc="00B4F0FF" fc="00008000">
        <tpls c="5">
          <tpl fld="1" item="18"/>
          <tpl hier="33" item="4"/>
          <tpl fld="2" item="38"/>
          <tpl hier="40" item="17"/>
          <tpl hier="51" item="4294967295"/>
        </tpls>
      </n>
      <n v="702138800" in="0" bc="00B4F0FF" fc="00008000">
        <tpls c="5">
          <tpl fld="1" item="54"/>
          <tpl hier="33" item="4"/>
          <tpl fld="2" item="38"/>
          <tpl hier="40" item="17"/>
          <tpl hier="51" item="4294967295"/>
        </tpls>
      </n>
      <n v="5320402273.2509718" in="0" bc="00B4F0FF" fc="00008000">
        <tpls c="5">
          <tpl fld="1" item="37"/>
          <tpl hier="33" item="4"/>
          <tpl fld="2" item="38"/>
          <tpl hier="40" item="17"/>
          <tpl hier="51" item="4294967295"/>
        </tpls>
      </n>
      <n v="751603700" in="0" bc="00B4F0FF" fc="00008000">
        <tpls c="5">
          <tpl fld="1" item="39"/>
          <tpl hier="33" item="4"/>
          <tpl fld="2" item="38"/>
          <tpl hier="40" item="17"/>
          <tpl hier="51" item="4294967295"/>
        </tpls>
      </n>
      <n v="0.14401951515592587" in="2" bc="00B4F0FF" fc="00008000">
        <tpls c="5">
          <tpl fld="1" item="9"/>
          <tpl hier="33" item="4"/>
          <tpl fld="2" item="38"/>
          <tpl hier="40" item="17"/>
          <tpl hier="51" item="4294967295"/>
        </tpls>
      </n>
      <n v="500768900" in="0" bc="00B4F0FF" fc="00008000">
        <tpls c="5">
          <tpl fld="1" item="2"/>
          <tpl hier="33" item="4"/>
          <tpl fld="2" item="38"/>
          <tpl hier="40" item="17"/>
          <tpl hier="51" item="4294967295"/>
        </tpls>
      </n>
      <n v="19824881527.040001" in="0" bc="00B4F0FF" fc="00008000">
        <tpls c="5">
          <tpl fld="1" item="29"/>
          <tpl hier="33" item="4"/>
          <tpl fld="2" item="38"/>
          <tpl hier="40" item="17"/>
          <tpl hier="51" item="4294967295"/>
        </tpls>
      </n>
      <n v="1187388811.0300002" in="0" bc="00B4F0FF" fc="00008000">
        <tpls c="5">
          <tpl fld="1" item="28"/>
          <tpl hier="33" item="4"/>
          <tpl fld="2" item="38"/>
          <tpl hier="40" item="17"/>
          <tpl hier="51" item="4294967295"/>
        </tpls>
      </n>
      <n v="0.58771249998016695" in="0" bc="00B4F0FF" fc="00008000">
        <tpls c="5">
          <tpl fld="1" item="7"/>
          <tpl hier="33" item="4"/>
          <tpl fld="2" item="38"/>
          <tpl hier="40" item="17"/>
          <tpl hier="51" item="4294967295"/>
        </tpls>
      </n>
      <n v="171128748800" in="0" bc="00B4F0FF" fc="00008000">
        <tpls c="5">
          <tpl fld="1" item="16"/>
          <tpl hier="33" item="4"/>
          <tpl fld="2" item="38"/>
          <tpl hier="40" item="17"/>
          <tpl hier="51" item="4294967295"/>
        </tpls>
      </n>
      <n v="325925800" in="0" bc="00B4F0FF" fc="00008000">
        <tpls c="5">
          <tpl fld="1" item="6"/>
          <tpl hier="33" item="4"/>
          <tpl fld="2" item="38"/>
          <tpl hier="40" item="17"/>
          <tpl hier="51" item="4294967295"/>
        </tpls>
      </n>
      <m in="0" fc="00404040">
        <tpls c="5">
          <tpl fld="20" item="11"/>
          <tpl hier="33" item="4"/>
          <tpl fld="2" item="38"/>
          <tpl hier="40" item="17"/>
          <tpl hier="51" item="4294967295"/>
        </tpls>
      </m>
      <n v="21584219338.07" in="0" bc="00B4F0FF" fc="00008000">
        <tpls c="5">
          <tpl fld="1" item="20"/>
          <tpl hier="33" item="4"/>
          <tpl fld="2" item="38"/>
          <tpl hier="40" item="17"/>
          <tpl hier="51" item="4294967295"/>
        </tpls>
      </n>
      <n v="6.6849666911953445E-2" in="1" bc="00B4F0FF" fc="00008000">
        <tpls c="5">
          <tpl fld="1" item="21"/>
          <tpl hier="33" item="4"/>
          <tpl fld="2" item="38"/>
          <tpl hier="40" item="17"/>
          <tpl hier="51" item="4294967295"/>
        </tpls>
      </n>
      <n v="13080726964.642246" in="0" bc="00B4F0FF" fc="00008000">
        <tpls c="5">
          <tpl fld="1" item="51"/>
          <tpl hier="33" item="4"/>
          <tpl fld="2" item="38"/>
          <tpl hier="40" item="17"/>
          <tpl hier="51" item="4294967295"/>
        </tpls>
      </n>
      <m in="0" fc="00404040">
        <tpls c="5">
          <tpl fld="20" item="10"/>
          <tpl hier="33" item="4"/>
          <tpl fld="2" item="38"/>
          <tpl hier="40" item="17"/>
          <tpl hier="51" item="4294967295"/>
        </tpls>
      </m>
      <n v="88000" in="0" bc="00B4F0FF" fc="00008000">
        <tpls c="5">
          <tpl fld="1" item="45"/>
          <tpl hier="33" item="4"/>
          <tpl fld="2" item="21"/>
          <tpl hier="40" item="17"/>
          <tpl hier="51" item="4294967295"/>
        </tpls>
      </n>
      <n v="2420841.8993968912" in="0" bc="00B4F0FF" fc="00008000">
        <tpls c="5">
          <tpl fld="1" item="45"/>
          <tpl hier="33" item="4"/>
          <tpl fld="2" item="17"/>
          <tpl hier="40" item="17"/>
          <tpl hier="51" item="4294967295"/>
        </tpls>
      </n>
      <n v="1722000" in="0" bc="00B4F0FF" fc="00008000">
        <tpls c="5">
          <tpl fld="1" item="45"/>
          <tpl hier="33" item="4"/>
          <tpl fld="2" item="37"/>
          <tpl hier="40" item="17"/>
          <tpl hier="51" item="4294967295"/>
        </tpls>
      </n>
      <m in="0" bc="00B4F0FF" fc="00404040">
        <tpls c="5">
          <tpl fld="1" item="45"/>
          <tpl hier="33" item="4"/>
          <tpl fld="2" item="12"/>
          <tpl hier="40" item="17"/>
          <tpl hier="51" item="4294967295"/>
        </tpls>
      </m>
      <n v="261397.24999999997" in="0" bc="00B4F0FF" fc="00008000">
        <tpls c="5">
          <tpl fld="1" item="45"/>
          <tpl hier="33" item="4"/>
          <tpl fld="2" item="26"/>
          <tpl hier="40" item="17"/>
          <tpl hier="51" item="4294967295"/>
        </tpls>
      </n>
      <n v="5107375" in="0" bc="00B4F0FF" fc="00008000">
        <tpls c="5">
          <tpl fld="1" item="45"/>
          <tpl hier="33" item="4"/>
          <tpl fld="2" item="14"/>
          <tpl hier="40" item="17"/>
          <tpl hier="51" item="4294967295"/>
        </tpls>
      </n>
      <n v="2060000" in="0" bc="00B4F0FF" fc="00008000">
        <tpls c="5">
          <tpl fld="1" item="45"/>
          <tpl hier="33" item="4"/>
          <tpl fld="2" item="28"/>
          <tpl hier="40" item="17"/>
          <tpl hier="51" item="4294967295"/>
        </tpls>
      </n>
      <m in="0" bc="00B4F0FF" fc="00404040">
        <tpls c="5">
          <tpl fld="1" item="45"/>
          <tpl hier="33" item="4"/>
          <tpl fld="2" item="43"/>
          <tpl hier="40" item="17"/>
          <tpl hier="51" item="4294967295"/>
        </tpls>
      </m>
      <n v="5425.75" in="0" bc="00B4F0FF" fc="00008000">
        <tpls c="5">
          <tpl fld="1" item="45"/>
          <tpl hier="33" item="4"/>
          <tpl fld="2" item="4"/>
          <tpl hier="40" item="17"/>
          <tpl hier="51" item="4294967295"/>
        </tpls>
      </n>
      <n v="2701500" in="0" bc="00B4F0FF" fc="00008000">
        <tpls c="5">
          <tpl fld="1" item="45"/>
          <tpl hier="33" item="4"/>
          <tpl fld="2" item="39"/>
          <tpl hier="40" item="17"/>
          <tpl hier="51" item="4294967295"/>
        </tpls>
      </n>
      <n v="7795597.9999999991" in="0" bc="00B4F0FF" fc="00008000">
        <tpls c="5">
          <tpl fld="1" item="45"/>
          <tpl hier="33" item="4"/>
          <tpl fld="2" item="9"/>
          <tpl hier="40" item="17"/>
          <tpl hier="51" item="4294967295"/>
        </tpls>
      </n>
      <m in="0" bc="00B4F0FF" fc="00404040">
        <tpls c="5">
          <tpl fld="1" item="45"/>
          <tpl hier="33" item="4"/>
          <tpl fld="2" item="2"/>
          <tpl hier="40" item="17"/>
          <tpl hier="51" item="4294967295"/>
        </tpls>
      </m>
      <n v="109625" in="0" bc="00B4F0FF" fc="00008000">
        <tpls c="5">
          <tpl fld="1" item="45"/>
          <tpl hier="33" item="4"/>
          <tpl fld="2" item="0"/>
          <tpl hier="40" item="17"/>
          <tpl hier="51" item="4294967295"/>
        </tpls>
      </n>
      <n v="781000" in="0" bc="00B4F0FF" fc="00008000">
        <tpls c="5">
          <tpl fld="1" item="45"/>
          <tpl hier="33" item="4"/>
          <tpl fld="2" item="15"/>
          <tpl hier="40" item="17"/>
          <tpl hier="51" item="4294967295"/>
        </tpls>
      </n>
      <n v="648224.41268727765" in="0" bc="00B4F0FF" fc="00008000">
        <tpls c="5">
          <tpl fld="1" item="45"/>
          <tpl hier="33" item="4"/>
          <tpl fld="2" item="5"/>
          <tpl hier="40" item="17"/>
          <tpl hier="51" item="4294967295"/>
        </tpls>
      </n>
      <n v="477" in="0" bc="00B4F0FF" fc="00008000">
        <tpls c="5">
          <tpl fld="1" item="45"/>
          <tpl hier="33" item="4"/>
          <tpl fld="2" item="6"/>
          <tpl hier="40" item="17"/>
          <tpl hier="51" item="4294967295"/>
        </tpls>
      </n>
      <n v="6375" in="0" bc="00B4F0FF" fc="00008000">
        <tpls c="5">
          <tpl fld="1" item="45"/>
          <tpl hier="33" item="4"/>
          <tpl fld="2" item="22"/>
          <tpl hier="40" item="17"/>
          <tpl hier="51" item="4294967295"/>
        </tpls>
      </n>
      <n v="0" in="0" bc="00B4F0FF" fc="00404040">
        <tpls c="5">
          <tpl fld="1" item="45"/>
          <tpl hier="33" item="4"/>
          <tpl fld="2" item="13"/>
          <tpl hier="40" item="17"/>
          <tpl hier="51" item="4294967295"/>
        </tpls>
      </n>
      <n v="8668962.6918997504" in="0" bc="00B4F0FF" fc="00008000">
        <tpls c="5">
          <tpl fld="1" item="45"/>
          <tpl hier="33" item="4"/>
          <tpl fld="2" item="23"/>
          <tpl hier="40" item="17"/>
          <tpl hier="51" item="4294967295"/>
        </tpls>
      </n>
      <n v="4445000" in="0" bc="00B4F0FF" fc="00008000">
        <tpls c="5">
          <tpl fld="1" item="45"/>
          <tpl hier="33" item="4"/>
          <tpl fld="2" item="42"/>
          <tpl hier="40" item="17"/>
          <tpl hier="51" item="4294967295"/>
        </tpls>
      </n>
      <m in="0" bc="00B4F0FF" fc="00404040">
        <tpls c="5">
          <tpl fld="1" item="45"/>
          <tpl hier="33" item="4"/>
          <tpl fld="2" item="24"/>
          <tpl hier="40" item="17"/>
          <tpl hier="51" item="4294967295"/>
        </tpls>
      </m>
      <n v="1185000" in="0" bc="00B4F0FF" fc="00008000">
        <tpls c="5">
          <tpl fld="1" item="45"/>
          <tpl hier="33" item="4"/>
          <tpl fld="2" item="29"/>
          <tpl hier="40" item="17"/>
          <tpl hier="51" item="4294967295"/>
        </tpls>
      </n>
      <n v="655539.28801709868" in="0" bc="00B4F0FF" fc="00008000">
        <tpls c="5">
          <tpl fld="1" item="45"/>
          <tpl hier="33" item="4"/>
          <tpl fld="2" item="38"/>
          <tpl hier="40" item="17"/>
          <tpl hier="51" item="4294967295"/>
        </tpls>
      </n>
      <n v="145310.375" in="0" bc="00B4F0FF" fc="00008000">
        <tpls c="5">
          <tpl fld="1" item="45"/>
          <tpl hier="33" item="4"/>
          <tpl fld="2" item="1"/>
          <tpl hier="40" item="17"/>
          <tpl hier="51" item="4294967295"/>
        </tpls>
      </n>
      <m in="0" bc="00B4F0FF" fc="00404040">
        <tpls c="5">
          <tpl fld="1" item="45"/>
          <tpl hier="33" item="4"/>
          <tpl fld="2" item="19"/>
          <tpl hier="40" item="17"/>
          <tpl hier="51" item="4294967295"/>
        </tpls>
      </m>
      <m in="0" bc="00B4F0FF" fc="00404040">
        <tpls c="5">
          <tpl fld="1" item="45"/>
          <tpl hier="33" item="4"/>
          <tpl fld="2" item="25"/>
          <tpl hier="40" item="17"/>
          <tpl hier="51" item="4294967295"/>
        </tpls>
      </m>
      <n v="16000" in="0" bc="00B4F0FF" fc="00008000">
        <tpls c="5">
          <tpl fld="1" item="45"/>
          <tpl hier="33" item="4"/>
          <tpl fld="2" item="8"/>
          <tpl hier="40" item="17"/>
          <tpl hier="51" item="4294967295"/>
        </tpls>
      </n>
      <n v="2235000" in="0" bc="00B4F0FF" fc="00008000">
        <tpls c="5">
          <tpl fld="1" item="45"/>
          <tpl hier="33" item="4"/>
          <tpl fld="2" item="40"/>
          <tpl hier="40" item="17"/>
          <tpl hier="51" item="4294967295"/>
        </tpls>
      </n>
      <n v="1110000" in="0" bc="00B4F0FF" fc="00008000">
        <tpls c="5">
          <tpl fld="1" item="45"/>
          <tpl hier="33" item="4"/>
          <tpl fld="2" item="10"/>
          <tpl hier="40" item="17"/>
          <tpl hier="51" item="4294967295"/>
        </tpls>
      </n>
      <n v="1700313.2000000002" in="0" bc="00B4F0FF" fc="00008000">
        <tpls c="5">
          <tpl fld="1" item="45"/>
          <tpl hier="33" item="4"/>
          <tpl fld="2" item="35"/>
          <tpl hier="40" item="17"/>
          <tpl hier="51" item="4294967295"/>
        </tpls>
      </n>
      <n v="0.16534888524311647" in="2" bc="00B4F0FF" fc="00008000">
        <tpls c="5">
          <tpl fld="1" item="8"/>
          <tpl hier="33" item="4"/>
          <tpl fld="2" item="6"/>
          <tpl hier="40" item="17"/>
          <tpl hier="51" item="4294967295"/>
        </tpls>
      </n>
      <n v="0.12956544805051864" in="2" bc="00B4F0FF" fc="00008000">
        <tpls c="5">
          <tpl fld="1" item="8"/>
          <tpl hier="33" item="4"/>
          <tpl fld="2" item="17"/>
          <tpl hier="40" item="17"/>
          <tpl hier="51" item="4294967295"/>
        </tpls>
      </n>
      <n v="0.13367948545402039" in="2" bc="00B4F0FF" fc="00008000">
        <tpls c="5">
          <tpl fld="1" item="8"/>
          <tpl hier="33" item="4"/>
          <tpl fld="2" item="26"/>
          <tpl hier="40" item="17"/>
          <tpl hier="51" item="4294967295"/>
        </tpls>
      </n>
      <n v="0.12669331907607539" in="2" bc="00B4F0FF" fc="00008000">
        <tpls c="5">
          <tpl fld="1" item="8"/>
          <tpl hier="33" item="4"/>
          <tpl fld="2" item="29"/>
          <tpl hier="40" item="17"/>
          <tpl hier="51" item="4294967295"/>
        </tpls>
      </n>
      <n v="0.15764422985176435" in="2" bc="00B4F0FF" fc="00008000">
        <tpls c="5">
          <tpl fld="1" item="8"/>
          <tpl hier="33" item="4"/>
          <tpl fld="2" item="4"/>
          <tpl hier="40" item="17"/>
          <tpl hier="51" item="4294967295"/>
        </tpls>
      </n>
      <m in="2" bc="00B4F0FF" fc="00404040">
        <tpls c="5">
          <tpl fld="1" item="8"/>
          <tpl hier="33" item="4"/>
          <tpl fld="2" item="3"/>
          <tpl hier="40" item="17"/>
          <tpl hier="51" item="4294967295"/>
        </tpls>
      </m>
      <n v="0.1277314780539866" in="2" bc="00B4F0FF" fc="00008000">
        <tpls c="5">
          <tpl fld="1" item="8"/>
          <tpl hier="33" item="4"/>
          <tpl fld="2" item="42"/>
          <tpl hier="40" item="17"/>
          <tpl hier="51" item="4294967295"/>
        </tpls>
      </n>
      <n v="0.13228043047691126" in="2" bc="00B4F0FF" fc="00008000">
        <tpls c="5">
          <tpl fld="1" item="8"/>
          <tpl hier="33" item="4"/>
          <tpl fld="2" item="38"/>
          <tpl hier="40" item="17"/>
          <tpl hier="51" item="4294967295"/>
        </tpls>
      </n>
      <n v="0.12757672555322383" in="2" bc="00B4F0FF" fc="00008000">
        <tpls c="5">
          <tpl fld="1" item="8"/>
          <tpl hier="33" item="4"/>
          <tpl fld="2" item="15"/>
          <tpl hier="40" item="17"/>
          <tpl hier="51" item="4294967295"/>
        </tpls>
      </n>
      <n v="0.12092374198528813" in="2" bc="00B4F0FF" fc="00008000">
        <tpls c="5">
          <tpl fld="1" item="8"/>
          <tpl hier="33" item="4"/>
          <tpl fld="2" item="21"/>
          <tpl hier="40" item="17"/>
          <tpl hier="51" item="4294967295"/>
        </tpls>
      </n>
      <n v="0.14728724063246193" in="2" bc="00B4F0FF" fc="00008000">
        <tpls c="5">
          <tpl fld="1" item="8"/>
          <tpl hier="33" item="4"/>
          <tpl fld="2" item="22"/>
          <tpl hier="40" item="17"/>
          <tpl hier="51" item="4294967295"/>
        </tpls>
      </n>
      <n v="0.14962814373347652" in="2" bc="00B4F0FF" fc="00008000">
        <tpls c="5">
          <tpl fld="1" item="8"/>
          <tpl hier="33" item="4"/>
          <tpl fld="2" item="14"/>
          <tpl hier="40" item="17"/>
          <tpl hier="51" item="4294967295"/>
        </tpls>
      </n>
      <n v="0.14321771370100445" in="2" bc="00B4F0FF" fc="00008000">
        <tpls c="5">
          <tpl fld="1" item="8"/>
          <tpl hier="33" item="4"/>
          <tpl fld="2" item="31"/>
          <tpl hier="40" item="17"/>
          <tpl hier="51" item="4294967295"/>
        </tpls>
      </n>
      <n v="0.15530539481471631" in="2" bc="00B4F0FF" fc="00008000">
        <tpls c="5">
          <tpl fld="1" item="8"/>
          <tpl hier="33" item="4"/>
          <tpl fld="2" item="18"/>
          <tpl hier="40" item="17"/>
          <tpl hier="51" item="4294967295"/>
        </tpls>
      </n>
      <n v="0.13306593969736419" in="2" bc="00B4F0FF" fc="00008000">
        <tpls c="5">
          <tpl fld="1" item="8"/>
          <tpl hier="33" item="4"/>
          <tpl fld="2" item="35"/>
          <tpl hier="40" item="17"/>
          <tpl hier="51" item="4294967295"/>
        </tpls>
      </n>
      <m in="2" bc="00B4F0FF" fc="00404040">
        <tpls c="5">
          <tpl fld="1" item="8"/>
          <tpl hier="33" item="4"/>
          <tpl fld="2" item="43"/>
          <tpl hier="40" item="17"/>
          <tpl hier="51" item="4294967295"/>
        </tpls>
      </m>
      <n v="0.11713732663830792" in="2" bc="00B4F0FF" fc="00008000">
        <tpls c="5">
          <tpl fld="1" item="8"/>
          <tpl hier="33" item="4"/>
          <tpl fld="2" item="39"/>
          <tpl hier="40" item="17"/>
          <tpl hier="51" item="4294967295"/>
        </tpls>
      </n>
      <m in="2" bc="00B4F0FF" fc="00404040">
        <tpls c="5">
          <tpl fld="1" item="8"/>
          <tpl hier="33" item="4"/>
          <tpl fld="2" item="36"/>
          <tpl hier="40" item="17"/>
          <tpl hier="51" item="4294967295"/>
        </tpls>
      </m>
      <m in="2" bc="00B4F0FF" fc="00404040">
        <tpls c="5">
          <tpl fld="1" item="8"/>
          <tpl hier="33" item="4"/>
          <tpl fld="2" item="12"/>
          <tpl hier="40" item="17"/>
          <tpl hier="51" item="4294967295"/>
        </tpls>
      </m>
      <n v="0.13236902776593046" in="2" bc="00B4F0FF" fc="00008000">
        <tpls c="5">
          <tpl fld="1" item="8"/>
          <tpl hier="33" item="4"/>
          <tpl fld="2" item="41"/>
          <tpl hier="40" item="17"/>
          <tpl hier="51" item="4294967295"/>
        </tpls>
      </n>
      <n v="0.13913141867419662" in="2" bc="00B4F0FF" fc="00008000">
        <tpls c="5">
          <tpl fld="1" item="8"/>
          <tpl hier="33" item="4"/>
          <tpl fld="2" item="34"/>
          <tpl hier="40" item="17"/>
          <tpl hier="51" item="4294967295"/>
        </tpls>
      </n>
      <n v="0.13328969970582161" in="2" bc="00B4F0FF" fc="00008000">
        <tpls c="5">
          <tpl fld="1" item="8"/>
          <tpl hier="33" item="4"/>
          <tpl fld="2" item="28"/>
          <tpl hier="40" item="17"/>
          <tpl hier="51" item="4294967295"/>
        </tpls>
      </n>
      <n v="0.13075784887573758" in="2" bc="00B4F0FF" fc="00008000">
        <tpls c="5">
          <tpl fld="1" item="8"/>
          <tpl hier="33" item="4"/>
          <tpl fld="2" item="7"/>
          <tpl hier="40" item="17"/>
          <tpl hier="51" item="4294967295"/>
        </tpls>
      </n>
      <n v="0.17511369987382466" in="2" bc="00B4F0FF" fc="00008000">
        <tpls c="5">
          <tpl fld="1" item="8"/>
          <tpl hier="33" item="4"/>
          <tpl fld="2" item="1"/>
          <tpl hier="40" item="17"/>
          <tpl hier="51" item="4294967295"/>
        </tpls>
      </n>
      <n v="0.14761802454324988" in="2" bc="00B4F0FF" fc="00008000">
        <tpls c="5">
          <tpl fld="1" item="8"/>
          <tpl hier="33" item="4"/>
          <tpl fld="2" item="5"/>
          <tpl hier="40" item="17"/>
          <tpl hier="51" item="4294967295"/>
        </tpls>
      </n>
      <m in="2" bc="00B4F0FF" fc="00404040">
        <tpls c="5">
          <tpl fld="1" item="8"/>
          <tpl hier="33" item="4"/>
          <tpl fld="2" item="19"/>
          <tpl hier="40" item="17"/>
          <tpl hier="51" item="4294967295"/>
        </tpls>
      </m>
      <n v="0.14033186775189488" in="2" bc="00B4F0FF" fc="00008000">
        <tpls c="5">
          <tpl fld="1" item="8"/>
          <tpl hier="33" item="4"/>
          <tpl fld="2" item="0"/>
          <tpl hier="40" item="17"/>
          <tpl hier="51" item="4294967295"/>
        </tpls>
      </n>
      <n v="371938366.18000001" in="0" bc="00B4F0FF" fc="00008000">
        <tpls c="5">
          <tpl fld="1" item="0"/>
          <tpl hier="33" item="4"/>
          <tpl fld="2" item="6"/>
          <tpl hier="40" item="17"/>
          <tpl hier="51" item="4294967295"/>
        </tpls>
      </n>
      <n v="198110700" in="0" bc="00B4F0FF" fc="00008000">
        <tpls c="5">
          <tpl fld="1" item="0"/>
          <tpl hier="33" item="4"/>
          <tpl fld="2" item="38"/>
          <tpl hier="40" item="17"/>
          <tpl hier="51" item="4294967295"/>
        </tpls>
      </n>
      <n v="202083300" in="0" bc="00B4F0FF" fc="00008000">
        <tpls c="5">
          <tpl fld="1" item="0"/>
          <tpl hier="33" item="4"/>
          <tpl fld="2" item="11"/>
          <tpl hier="40" item="17"/>
          <tpl hier="51" item="4294967295"/>
        </tpls>
      </n>
      <n v="204353400" in="0" bc="00B4F0FF" fc="00008000">
        <tpls c="5">
          <tpl fld="1" item="0"/>
          <tpl hier="33" item="4"/>
          <tpl fld="2" item="5"/>
          <tpl hier="40" item="17"/>
          <tpl hier="51" item="4294967295"/>
        </tpls>
      </n>
      <n v="170235043.02876908" in="0" bc="00B4F0FF" fc="00008000">
        <tpls c="5">
          <tpl fld="1" item="0"/>
          <tpl hier="33" item="4"/>
          <tpl fld="2" item="32"/>
          <tpl hier="40" item="17"/>
          <tpl hier="51" item="4294967295"/>
        </tpls>
      </n>
      <n v="158287758.91999996" in="0" bc="00B4F0FF" fc="00008000">
        <tpls c="5">
          <tpl fld="1" item="0"/>
          <tpl hier="33" item="4"/>
          <tpl fld="2" item="42"/>
          <tpl hier="40" item="17"/>
          <tpl hier="51" item="4294967295"/>
        </tpls>
      </n>
      <n v="74495910.8998418" in="0" bc="00B4F0FF" fc="00008000">
        <tpls c="5">
          <tpl fld="1" item="0"/>
          <tpl hier="33" item="4"/>
          <tpl fld="2" item="36"/>
          <tpl hier="40" item="17"/>
          <tpl hier="51" item="4294967295"/>
        </tpls>
      </n>
      <n v="117798200" in="0" bc="00B4F0FF" fc="00008000">
        <tpls c="5">
          <tpl fld="1" item="0"/>
          <tpl hier="33" item="4"/>
          <tpl fld="2" item="10"/>
          <tpl hier="40" item="17"/>
          <tpl hier="51" item="4294967295"/>
        </tpls>
      </n>
      <n v="217269200" in="0" bc="00B4F0FF" fc="00008000">
        <tpls c="5">
          <tpl fld="1" item="0"/>
          <tpl hier="33" item="4"/>
          <tpl fld="2" item="40"/>
          <tpl hier="40" item="17"/>
          <tpl hier="51" item="4294967295"/>
        </tpls>
      </n>
      <m in="0" bc="00B4F0FF" fc="00404040">
        <tpls c="5">
          <tpl fld="1" item="0"/>
          <tpl hier="33" item="4"/>
          <tpl fld="2" item="3"/>
          <tpl hier="40" item="17"/>
          <tpl hier="51" item="4294967295"/>
        </tpls>
      </m>
      <n v="218803500" in="0" bc="00B4F0FF" fc="00008000">
        <tpls c="5">
          <tpl fld="1" item="0"/>
          <tpl hier="33" item="4"/>
          <tpl fld="2" item="17"/>
          <tpl hier="40" item="17"/>
          <tpl hier="51" item="4294967295"/>
        </tpls>
      </n>
      <n v="76813900" in="0" bc="00B4F0FF" fc="00008000">
        <tpls c="5">
          <tpl fld="1" item="0"/>
          <tpl hier="33" item="4"/>
          <tpl fld="2" item="7"/>
          <tpl hier="40" item="17"/>
          <tpl hier="51" item="4294967295"/>
        </tpls>
      </n>
      <n v="287475490.29999995" in="0" bc="00B4F0FF" fc="00008000">
        <tpls c="5">
          <tpl fld="1" item="0"/>
          <tpl hier="33" item="4"/>
          <tpl fld="2" item="22"/>
          <tpl hier="40" item="17"/>
          <tpl hier="51" item="4294967295"/>
        </tpls>
      </n>
      <n v="28238630" in="0" bc="00B4F0FF" fc="00008000">
        <tpls c="5">
          <tpl fld="1" item="0"/>
          <tpl hier="33" item="4"/>
          <tpl fld="2" item="21"/>
          <tpl hier="40" item="17"/>
          <tpl hier="51" item="4294967295"/>
        </tpls>
      </n>
      <n v="69682970" in="0" bc="00B4F0FF" fc="00008000">
        <tpls c="5">
          <tpl fld="1" item="0"/>
          <tpl hier="33" item="4"/>
          <tpl fld="2" item="39"/>
          <tpl hier="40" item="17"/>
          <tpl hier="51" item="4294967295"/>
        </tpls>
      </n>
      <n v="245646200" in="0" bc="00B4F0FF" fc="00008000">
        <tpls c="5">
          <tpl fld="1" item="0"/>
          <tpl hier="33" item="4"/>
          <tpl fld="2" item="23"/>
          <tpl hier="40" item="17"/>
          <tpl hier="51" item="4294967295"/>
        </tpls>
      </n>
      <n v="208272400" in="0" bc="00B4F0FF" fc="00008000">
        <tpls c="5">
          <tpl fld="1" item="0"/>
          <tpl hier="33" item="4"/>
          <tpl fld="2" item="29"/>
          <tpl hier="40" item="17"/>
          <tpl hier="51" item="4294967295"/>
        </tpls>
      </n>
      <n v="168485600" in="0" bc="00B4F0FF" fc="00008000">
        <tpls c="5">
          <tpl fld="1" item="0"/>
          <tpl hier="33" item="4"/>
          <tpl fld="2" item="9"/>
          <tpl hier="40" item="17"/>
          <tpl hier="51" item="4294967295"/>
        </tpls>
      </n>
      <n v="126123100" in="0" bc="00B4F0FF" fc="00008000">
        <tpls c="5">
          <tpl fld="1" item="0"/>
          <tpl hier="33" item="4"/>
          <tpl fld="2" item="15"/>
          <tpl hier="40" item="17"/>
          <tpl hier="51" item="4294967295"/>
        </tpls>
      </n>
      <n v="245195584.56999996" in="0" bc="00B4F0FF" fc="00008000">
        <tpls c="5">
          <tpl fld="1" item="0"/>
          <tpl hier="33" item="4"/>
          <tpl fld="2" item="31"/>
          <tpl hier="40" item="17"/>
          <tpl hier="51" item="4294967295"/>
        </tpls>
      </n>
      <n v="161836000" in="0" bc="00B4F0FF" fc="00008000">
        <tpls c="5">
          <tpl fld="1" item="0"/>
          <tpl hier="33" item="4"/>
          <tpl fld="2" item="35"/>
          <tpl hier="40" item="17"/>
          <tpl hier="51" item="4294967295"/>
        </tpls>
      </n>
      <n v="431330500" in="0" bc="00B4F0FF" fc="00008000">
        <tpls c="5">
          <tpl fld="1" item="0"/>
          <tpl hier="33" item="4"/>
          <tpl fld="2" item="20"/>
          <tpl hier="40" item="17"/>
          <tpl hier="51" item="4294967295"/>
        </tpls>
      </n>
      <n v="275705773.97000003" in="0" bc="00B4F0FF" fc="00008000">
        <tpls c="5">
          <tpl fld="1" item="0"/>
          <tpl hier="33" item="4"/>
          <tpl fld="2" item="0"/>
          <tpl hier="40" item="17"/>
          <tpl hier="51" item="4294967295"/>
        </tpls>
      </n>
      <n v="269950532.54999995" in="0" bc="00B4F0FF" fc="00008000">
        <tpls c="5">
          <tpl fld="1" item="0"/>
          <tpl hier="33" item="4"/>
          <tpl fld="2" item="1"/>
          <tpl hier="40" item="17"/>
          <tpl hier="51" item="4294967295"/>
        </tpls>
      </n>
      <n v="236006300" in="0" bc="00B4F0FF" fc="00008000">
        <tpls c="5">
          <tpl fld="1" item="0"/>
          <tpl hier="33" item="4"/>
          <tpl fld="2" item="41"/>
          <tpl hier="40" item="17"/>
          <tpl hier="51" item="4294967295"/>
        </tpls>
      </n>
      <n v="68410293.509218693" in="0" bc="00B4F0FF" fc="00008000">
        <tpls c="5">
          <tpl fld="1" item="0"/>
          <tpl hier="33" item="4"/>
          <tpl fld="2" item="12"/>
          <tpl hier="40" item="17"/>
          <tpl hier="51" item="4294967295"/>
        </tpls>
      </n>
      <n v="271756800" in="0" bc="00B4F0FF" fc="00008000">
        <tpls c="5">
          <tpl fld="1" item="0"/>
          <tpl hier="33" item="4"/>
          <tpl fld="2" item="16"/>
          <tpl hier="40" item="17"/>
          <tpl hier="51" item="4294967295"/>
        </tpls>
      </n>
      <n v="196847452.85066071" in="0" bc="00B4F0FF" fc="00008000">
        <tpls c="5">
          <tpl fld="1" item="0"/>
          <tpl hier="33" item="4"/>
          <tpl fld="2" item="24"/>
          <tpl hier="40" item="17"/>
          <tpl hier="51" item="4294967295"/>
        </tpls>
      </n>
      <n v="210617872.32000005" in="0" bc="00B4F0FF" fc="00008000">
        <tpls c="5">
          <tpl fld="1" item="0"/>
          <tpl hier="33" item="4"/>
          <tpl fld="2" item="13"/>
          <tpl hier="40" item="17"/>
          <tpl hier="51" item="4294967295"/>
        </tpls>
      </n>
      <n v="228745400" in="0" bc="00B4F0FF" fc="00008000">
        <tpls c="5">
          <tpl fld="1" item="0"/>
          <tpl hier="33" item="4"/>
          <tpl fld="2" item="28"/>
          <tpl hier="40" item="17"/>
          <tpl hier="51" item="4294967295"/>
        </tpls>
      </n>
      <n v="355505500" in="0" bc="00B4F0FF" fc="00008000">
        <tpls c="5">
          <tpl fld="1" item="0"/>
          <tpl hier="33" item="4"/>
          <tpl fld="2" item="19"/>
          <tpl hier="40" item="17"/>
          <tpl hier="51" item="4294967295"/>
        </tpls>
      </n>
      <n v="214759100" in="0" bc="00B4F0FF" fc="00008000">
        <tpls c="5">
          <tpl fld="1" item="0"/>
          <tpl hier="33" item="4"/>
          <tpl fld="2" item="18"/>
          <tpl hier="40" item="17"/>
          <tpl hier="51" item="4294967295"/>
        </tpls>
      </n>
      <n v="80546902.730000004" in="0" bc="00B4F0FF" fc="00008000">
        <tpls c="5">
          <tpl fld="1" item="0"/>
          <tpl hier="33" item="4"/>
          <tpl fld="2" item="43"/>
          <tpl hier="40" item="17"/>
          <tpl hier="51" item="4294967295"/>
        </tpls>
      </n>
      <n v="216958300" in="0" bc="00B4F0FF" fc="00008000">
        <tpls c="5">
          <tpl fld="1" item="0"/>
          <tpl hier="33" item="4"/>
          <tpl fld="2" item="30"/>
          <tpl hier="40" item="17"/>
          <tpl hier="51" item="4294967295"/>
        </tpls>
      </n>
      <n v="151531300" in="0" bc="00B4F0FF" fc="00008000">
        <tpls c="5">
          <tpl fld="1" item="0"/>
          <tpl hier="33" item="4"/>
          <tpl fld="2" item="37"/>
          <tpl hier="40" item="17"/>
          <tpl hier="51" item="4294967295"/>
        </tpls>
      </n>
      <m in="0" bc="00B4F0FF" fc="00404040">
        <tpls c="5">
          <tpl fld="1" item="0"/>
          <tpl hier="33" item="4"/>
          <tpl fld="2" item="2"/>
          <tpl hier="40" item="17"/>
          <tpl hier="51" item="4294967295"/>
        </tpls>
      </m>
    </entries>
    <sets count="18">
      <set count="23" maxRank="1" setDefinition="{([040 Aikasarjaraportoija].[Aikasarjaraportoija].&amp;[17]),([040 Aikasarjaraportoija].[Aikasarjaraportoija].&amp;[670]),([040 Aikasarjaraportoija].[Aikasarjaraportoija].&amp;[19]),([040 Aikasarjaraportoija].[Aikasarjaraportoija].&amp;[23]),([040 Aikasarjaraportoija].[Aikasarjaraportoija].&amp;[27]),([040 Aikasarjaraportoija].[Aikasarjaraportoija].&amp;[20]),([040 Aikasarjaraportoija].[Aikasarjaraportoija].&amp;[25]),([040 Aikasarjaraportoija].[Aikasarjaraportoija].&amp;[652]),([040 Aikasarjaraportoija].[Aikasarjaraportoija].&amp;[29]),([040 Aikasarjaraportoija].[Aikasarjaraportoija].&amp;[18]),([040 Aikasarjaraportoija].[Aikasarjaraportoija].&amp;[31]),([040 Aikasarjaraportoija].[Aikasarjaraportoija].&amp;[735]),([040 Aikasarjaraportoija].[Aikasarjaraportoija].&amp;[655]),([040 Aikasarjaraportoija].[Aikasarjaraportoija].&amp;[119]),([040 Aikasarjaraportoija].[Aikasarjaraportoija].&amp;[653]),([040 Aikasarjaraportoija].[Aikasarjaraportoija].&amp;[654]),([040 Aikasarjaraportoija].[Aikasarjaraportoija].&amp;[674]),([040 Aikasarjaraportoija].[Aikasarjaraportoija].&amp;[405]),([040 Aikasarjaraportoija].[Aikasarjaraportoija].&amp;[28]),([040 Aikasarjaraportoija].[Aikasarjaraportoija].&amp;[734]),([040 Aikasarjaraportoija].[Aikasarjaraportoija].&amp;[16]),([040 Aikasarjaraportoija].[Aikasarjaraportoija].&amp;[510]),([040 Aikasarjaraportoija].[Aikasarjaraportoija].&amp;[510])}">
        <tpls c="1">
          <tpl fld="6" item="11"/>
        </tpls>
      </set>
      <set count="2" maxRank="1" setDefinition="{([040 Aikasarjaraportoija].[Aikasarjaraportoija].&amp;[735]),([040 Aikasarjaraportoija].[Aikasarjaraportoija].&amp;[130])}">
        <tpls c="1">
          <tpl fld="6" item="15"/>
        </tpls>
      </set>
      <set count="2" maxRank="1" setDefinition="{([040 Aikasarjaraportoija].[Aikasarjaraportoija].&amp;[427]),([040 Aikasarjaraportoija].[Aikasarjaraportoija].&amp;[19])}">
        <tpls c="1">
          <tpl fld="6" item="23"/>
        </tpls>
      </set>
      <set count="5" maxRank="1" setDefinition="{([030 Raportoija].[Raportoija].&amp;[155]),([030 Raportoija].[Raportoija].&amp;[634]),([030 Raportoija].[Raportoija].&amp;[36]),([030 Raportoija].[Raportoija].&amp;[599]),([030 Raportoija].[Raportoija].&amp;[535])}">
        <tpls c="1">
          <tpl fld="8" item="7"/>
        </tpls>
      </set>
      <set count="1" maxRank="1" setDefinition="{[040 Aikasarjaraportoija].[Aikasarjaraportoija].&amp;[462]}">
        <tpls c="1">
          <tpl fld="5" item="1"/>
        </tpls>
      </set>
      <set count="26" maxRank="1" setDefinition="{([040 Aikasarjaraportoija].[Aikasarjaraportoija].&amp;[734]),([040 Aikasarjaraportoija].[Aikasarjaraportoija].&amp;[24]),([040 Aikasarjaraportoija].[Aikasarjaraportoija].&amp;[123]),([040 Aikasarjaraportoija].[Aikasarjaraportoija].&amp;[124]),([040 Aikasarjaraportoija].[Aikasarjaraportoija].&amp;[125]),([040 Aikasarjaraportoija].[Aikasarjaraportoija].&amp;[126]),([040 Aikasarjaraportoija].[Aikasarjaraportoija].&amp;[127]),([040 Aikasarjaraportoija].[Aikasarjaraportoija].&amp;[131]),([040 Aikasarjaraportoija].[Aikasarjaraportoija].&amp;[128]),([040 Aikasarjaraportoija].[Aikasarjaraportoija].&amp;[129]),([040 Aikasarjaraportoija].[Aikasarjaraportoija].&amp;[132]),([040 Aikasarjaraportoija].[Aikasarjaraportoija].&amp;[133]),([040 Aikasarjaraportoija].[Aikasarjaraportoija].&amp;[151]),([040 Aikasarjaraportoija].[Aikasarjaraportoija].&amp;[152]),([040 Aikasarjaraportoija].[Aikasarjaraportoija].&amp;[154]),([040 Aikasarjaraportoija].[Aikasarjaraportoija].&amp;[157]),([040 Aikasarjaraportoija].[Aikasarjaraportoija].&amp;[159]),([040 Aikasarjaraportoija].[Aikasarjaraportoija].&amp;[156]),([040 Aikasarjaraportoija].[Aikasarjaraportoija].&amp;[163]),([040 Aikasarjaraportoija].[Aikasarjaraportoija].&amp;[205]),([040 Aikasarjaraportoija].[Aikasarjaraportoija].&amp;[210]),([040 Aikasarjaraportoija].[Aikasarjaraportoija].&amp;[215]),([040 Aikasarjaraportoija].[Aikasarjaraportoija].&amp;[150]),([040 Aikasarjaraportoija].[Aikasarjaraportoija].&amp;[121]),([040 Aikasarjaraportoija].[Aikasarjaraportoija].&amp;[217]),([040 Aikasarjaraportoija].[Aikasarjaraportoija].&amp;[222])}">
        <tpls c="1">
          <tpl fld="6" item="10"/>
        </tpls>
      </set>
      <set count="2" maxRank="1" setDefinition="{([040 Aikasarjaraportoija].[Aikasarjaraportoija].&amp;[674]),([040 Aikasarjaraportoija].[Aikasarjaraportoija].&amp;[18])}">
        <tpls c="1">
          <tpl fld="6" item="21"/>
        </tpls>
      </set>
      <set count="2" maxRank="1" setDefinition="{([040 Aikasarjaraportoija].[Aikasarjaraportoija].&amp;[671]),([040 Aikasarjaraportoija].[Aikasarjaraportoija].&amp;[227])}">
        <tpls c="1">
          <tpl fld="13" item="41"/>
        </tpls>
      </set>
      <set count="3" maxRank="1" setDefinition="{([040 Aikasarjaraportoija].[Aikasarjaraportoija].&amp;[31]),([040 Aikasarjaraportoija].[Aikasarjaraportoija].&amp;[655]),([040 Aikasarjaraportoija].[Aikasarjaraportoija].&amp;[19])}">
        <tpls c="1">
          <tpl fld="6" item="20"/>
        </tpls>
      </set>
      <set count="2" maxRank="1" setDefinition="{([040 Aikasarjaraportoija].[Aikasarjaraportoija].&amp;[462]),([040 Aikasarjaraportoija].[Aikasarjaraportoija].&amp;[412])}">
        <tpls c="1">
          <tpl fld="5" item="1"/>
        </tpls>
      </set>
      <set count="4" maxRank="1" setDefinition="{([040 Aikasarjaraportoija].[Aikasarjaraportoija].&amp;[31]),([040 Aikasarjaraportoija].[Aikasarjaraportoija].&amp;[655]),([040 Aikasarjaraportoija].[Aikasarjaraportoija].&amp;[746]),([040 Aikasarjaraportoija].[Aikasarjaraportoija].&amp;[19])}">
        <tpls c="1">
          <tpl fld="6" item="20"/>
        </tpls>
      </set>
      <set count="25" maxRank="1" setDefinition="{([040 Aikasarjaraportoija].[Aikasarjaraportoija].&amp;[24]),([040 Aikasarjaraportoija].[Aikasarjaraportoija].&amp;[123]),([040 Aikasarjaraportoija].[Aikasarjaraportoija].&amp;[124]),([040 Aikasarjaraportoija].[Aikasarjaraportoija].&amp;[125]),([040 Aikasarjaraportoija].[Aikasarjaraportoija].&amp;[126]),([040 Aikasarjaraportoija].[Aikasarjaraportoija].&amp;[127]),([040 Aikasarjaraportoija].[Aikasarjaraportoija].&amp;[131]),([040 Aikasarjaraportoija].[Aikasarjaraportoija].&amp;[128]),([040 Aikasarjaraportoija].[Aikasarjaraportoija].&amp;[129]),([040 Aikasarjaraportoija].[Aikasarjaraportoija].&amp;[132]),([040 Aikasarjaraportoija].[Aikasarjaraportoija].&amp;[133]),([040 Aikasarjaraportoija].[Aikasarjaraportoija].&amp;[151]),([040 Aikasarjaraportoija].[Aikasarjaraportoija].&amp;[152]),([040 Aikasarjaraportoija].[Aikasarjaraportoija].&amp;[154]),([040 Aikasarjaraportoija].[Aikasarjaraportoija].&amp;[157]),([040 Aikasarjaraportoija].[Aikasarjaraportoija].&amp;[159]),([040 Aikasarjaraportoija].[Aikasarjaraportoija].&amp;[156]),([040 Aikasarjaraportoija].[Aikasarjaraportoija].&amp;[163]),([040 Aikasarjaraportoija].[Aikasarjaraportoija].&amp;[205]),([040 Aikasarjaraportoija].[Aikasarjaraportoija].&amp;[210]),([040 Aikasarjaraportoija].[Aikasarjaraportoija].&amp;[215]),([040 Aikasarjaraportoija].[Aikasarjaraportoija].&amp;[150]),([040 Aikasarjaraportoija].[Aikasarjaraportoija].&amp;[121]),([040 Aikasarjaraportoija].[Aikasarjaraportoija].&amp;[217]),([040 Aikasarjaraportoija].[Aikasarjaraportoija].&amp;[222])}">
        <tpls c="1">
          <tpl fld="13" item="36"/>
        </tpls>
      </set>
      <set count="17" maxRank="1" setDefinition="{([040 Aikasarjaraportoija].[Aikasarjaraportoija].&amp;[655]),([040 Aikasarjaraportoija].[Aikasarjaraportoija].&amp;[746]),([040 Aikasarjaraportoija].[Aikasarjaraportoija].&amp;[19]),([040 Aikasarjaraportoija].[Aikasarjaraportoija].&amp;[17]),([040 Aikasarjaraportoija].[Aikasarjaraportoija].&amp;[405]),([040 Aikasarjaraportoija].[Aikasarjaraportoija].&amp;[734]),([040 Aikasarjaraportoija].[Aikasarjaraportoija].&amp;[735]),([040 Aikasarjaraportoija].[Aikasarjaraportoija].&amp;[750]),([040 Aikasarjaraportoija].[Aikasarjaraportoija].&amp;[119]),([040 Aikasarjaraportoija].[Aikasarjaraportoija].&amp;[16]),([040 Aikasarjaraportoija].[Aikasarjaraportoija].&amp;[674]),([040 Aikasarjaraportoija].[Aikasarjaraportoija].&amp;[18]),([040 Aikasarjaraportoija].[Aikasarjaraportoija].&amp;[652]),([040 Aikasarjaraportoija].[Aikasarjaraportoija].&amp;[20]),([040 Aikasarjaraportoija].[Aikasarjaraportoija].&amp;[28]),([040 Aikasarjaraportoija].[Aikasarjaraportoija].&amp;[27]),([040 Aikasarjaraportoija].[Aikasarjaraportoija].&amp;[25])}">
        <tpls c="1">
          <tpl fld="6" item="16"/>
        </tpls>
      </set>
      <set count="19" maxRank="1" setDefinition="{([040 Aikasarjaraportoija].[Aikasarjaraportoija].&amp;[17]),([040 Aikasarjaraportoija].[Aikasarjaraportoija].&amp;[405]),([040 Aikasarjaraportoija].[Aikasarjaraportoija].&amp;[734]),([040 Aikasarjaraportoija].[Aikasarjaraportoija].&amp;[735]),([040 Aikasarjaraportoija].[Aikasarjaraportoija].&amp;[750]),([040 Aikasarjaraportoija].[Aikasarjaraportoija].&amp;[119]),([040 Aikasarjaraportoija].[Aikasarjaraportoija].&amp;[16]),([040 Aikasarjaraportoija].[Aikasarjaraportoija].&amp;[674]),([040 Aikasarjaraportoija].[Aikasarjaraportoija].&amp;[18]),([040 Aikasarjaraportoija].[Aikasarjaraportoija].&amp;[652]),([040 Aikasarjaraportoija].[Aikasarjaraportoija].&amp;[20]),([040 Aikasarjaraportoija].[Aikasarjaraportoija].&amp;[28]),([040 Aikasarjaraportoija].[Aikasarjaraportoija].&amp;[27]),([040 Aikasarjaraportoija].[Aikasarjaraportoija].&amp;[25]),([040 Aikasarjaraportoija].[Aikasarjaraportoija].&amp;[653]),([040 Aikasarjaraportoija].[Aikasarjaraportoija].&amp;[654]),([040 Aikasarjaraportoija].[Aikasarjaraportoija].&amp;[29]),([040 Aikasarjaraportoija].[Aikasarjaraportoija].&amp;[670]),([040 Aikasarjaraportoija].[Aikasarjaraportoija].&amp;[23])}">
        <tpls c="1">
          <tpl fld="6" item="11"/>
        </tpls>
      </set>
      <set count="21" maxRank="1" setDefinition="{([040 Aikasarjaraportoija].[Aikasarjaraportoija].&amp;[31]),([040 Aikasarjaraportoija].[Aikasarjaraportoija].&amp;[655]),([040 Aikasarjaraportoija].[Aikasarjaraportoija].&amp;[19]),([040 Aikasarjaraportoija].[Aikasarjaraportoija].&amp;[17]),([040 Aikasarjaraportoija].[Aikasarjaraportoija].&amp;[734]),([040 Aikasarjaraportoija].[Aikasarjaraportoija].&amp;[735]),([040 Aikasarjaraportoija].[Aikasarjaraportoija].&amp;[405]),([040 Aikasarjaraportoija].[Aikasarjaraportoija].&amp;[119]),([040 Aikasarjaraportoija].[Aikasarjaraportoija].&amp;[16]),([040 Aikasarjaraportoija].[Aikasarjaraportoija].&amp;[674]),([040 Aikasarjaraportoija].[Aikasarjaraportoija].&amp;[18]),([040 Aikasarjaraportoija].[Aikasarjaraportoija].&amp;[652]),([040 Aikasarjaraportoija].[Aikasarjaraportoija].&amp;[20]),([040 Aikasarjaraportoija].[Aikasarjaraportoija].&amp;[28]),([040 Aikasarjaraportoija].[Aikasarjaraportoija].&amp;[27]),([040 Aikasarjaraportoija].[Aikasarjaraportoija].&amp;[25]),([040 Aikasarjaraportoija].[Aikasarjaraportoija].&amp;[653]),([040 Aikasarjaraportoija].[Aikasarjaraportoija].&amp;[654]),([040 Aikasarjaraportoija].[Aikasarjaraportoija].&amp;[29]),([040 Aikasarjaraportoija].[Aikasarjaraportoija].&amp;[670]),([040 Aikasarjaraportoija].[Aikasarjaraportoija].&amp;[23])}">
        <tpls c="1">
          <tpl fld="6" item="20"/>
        </tpls>
      </set>
      <set count="18" maxRank="1" setDefinition="{([040 Aikasarjaraportoija].[Aikasarjaraportoija].&amp;[17]),([040 Aikasarjaraportoija].[Aikasarjaraportoija].&amp;[734]),([040 Aikasarjaraportoija].[Aikasarjaraportoija].&amp;[735]),([040 Aikasarjaraportoija].[Aikasarjaraportoija].&amp;[405]),([040 Aikasarjaraportoija].[Aikasarjaraportoija].&amp;[119]),([040 Aikasarjaraportoija].[Aikasarjaraportoija].&amp;[16]),([040 Aikasarjaraportoija].[Aikasarjaraportoija].&amp;[674]),([040 Aikasarjaraportoija].[Aikasarjaraportoija].&amp;[18]),([040 Aikasarjaraportoija].[Aikasarjaraportoija].&amp;[652]),([040 Aikasarjaraportoija].[Aikasarjaraportoija].&amp;[20]),([040 Aikasarjaraportoija].[Aikasarjaraportoija].&amp;[28]),([040 Aikasarjaraportoija].[Aikasarjaraportoija].&amp;[27]),([040 Aikasarjaraportoija].[Aikasarjaraportoija].&amp;[25]),([040 Aikasarjaraportoija].[Aikasarjaraportoija].&amp;[653]),([040 Aikasarjaraportoija].[Aikasarjaraportoija].&amp;[654]),([040 Aikasarjaraportoija].[Aikasarjaraportoija].&amp;[29]),([040 Aikasarjaraportoija].[Aikasarjaraportoija].&amp;[670]),([040 Aikasarjaraportoija].[Aikasarjaraportoija].&amp;[23])}">
        <tpls c="1">
          <tpl fld="6" item="11"/>
        </tpls>
      </set>
      <set count="1" maxRank="1" setDefinition="{[070 Ajassalaskenta].[Ajassalaskenta].&amp;[1]}">
        <tpls c="1">
          <tpl fld="7" item="0"/>
        </tpls>
      </set>
      <set count="1" maxRank="1" setDefinition="{[070 Ajassalaskenta].[Ajassalaskenta].&amp;[2]}">
        <tpls c="1">
          <tpl fld="7" item="3"/>
        </tpls>
      </set>
    </sets>
    <queryCache count="504">
      <query mdx="[010 Tieto].[(LASK) Muut tuotot]">
        <tpls c="1">
          <tpl fld="1" item="0"/>
        </tpls>
      </query>
      <query mdx="[050 Ajankohta].[Neljannes].[All].[2014Q2]]">
        <tpls c="1">
          <tpl fld="2" item="0"/>
        </tpls>
      </query>
      <query mdx="[040 Aikasarjaraportoija].[Aikasarjaraportoija].&amp;[750]">
        <tpls c="1">
          <tpl fld="6" item="0"/>
        </tpls>
      </query>
      <query mdx="[050 Ajankohta].[Neljannes].[All].[2015Q2]]">
        <tpls c="1">
          <tpl fld="2" item="1"/>
        </tpls>
      </query>
      <query mdx="[040 Aikasarjaraportoija].[Aikasarjaraportoija].&amp;[746]">
        <tpls c="1">
          <tpl fld="6" item="1"/>
        </tpls>
      </query>
      <query mdx="[010 Tieto].[(LASK) Palkkiokulut]">
        <tpls c="1">
          <tpl fld="1" item="1"/>
        </tpls>
      </query>
      <query mdx="[040 Aikasarjaraportoija].[Aikasarjaraportoija].&amp;[27]">
        <tpls c="1">
          <tpl fld="6" item="2"/>
        </tpls>
      </query>
      <query mdx="[040 Aikasarjaraportoija].[Aikasarjaraportoija].&amp;[20]">
        <tpls c="1">
          <tpl fld="6" item="3"/>
        </tpls>
      </query>
      <query mdx="[040 Aikasarjaraportoija].[Aikasarjaraportoija].&amp;[510]">
        <tpls c="1">
          <tpl fld="5" item="0"/>
        </tpls>
      </query>
      <query mdx="[040 Aikasarjaraportoija].[Aikasarjaraportoija].&amp;[28]">
        <tpls c="1">
          <tpl fld="6" item="4"/>
        </tpls>
      </query>
      <query mdx="[040 Aikasarjaraportoija].[Aikasarjaraportoija].&amp;[652]">
        <tpls c="1">
          <tpl fld="6" item="5"/>
        </tpls>
      </query>
      <query mdx="[040 Aikasarjaraportoija].[Aikasarjaraportoija].&amp;[119]">
        <tpls c="1">
          <tpl fld="6" item="6"/>
        </tpls>
      </query>
      <query mdx="[040 Aikasarjaraportoija].[Aikasarjaraportoija].&amp;[654]">
        <tpls c="1">
          <tpl fld="6" item="7"/>
        </tpls>
      </query>
      <query mdx="[050 Ajankohta].[Neljannes].&amp;[2015Q2]">
        <tpls c="1">
          <tpl fld="2" item="1"/>
        </tpls>
      </query>
      <query mdx="[040 Aikasarjaraportoija].[Aikasarjaraportoija].&amp;[653]">
        <tpls c="1">
          <tpl fld="6" item="8"/>
        </tpls>
      </query>
      <query mdx="[040 Aikasarjaraportoija].[Aikasarjaraportoija].&amp;[16]">
        <tpls c="1">
          <tpl fld="6" item="9"/>
        </tpls>
      </query>
      <query mdx="[050 Ajankohta].[Neljannes].&amp;[2015Q4]">
        <tpls c="1">
          <tpl fld="2" item="2"/>
        </tpls>
      </query>
      <query mdx="[040 Aikasarjaraportoija].[Aikasarjaraportoija].&amp;[734]">
        <tpls c="1">
          <tpl fld="6" item="10"/>
        </tpls>
      </query>
      <query mdx="[040 Aikasarjaraportoija].[Aikasarjaraportoija].&amp;[462]">
        <tpls c="1">
          <tpl fld="5" item="1"/>
        </tpls>
      </query>
      <query mdx="[040 Aikasarjaraportoija].[Aikasarjaraportoija].&amp;[17]">
        <tpls c="1">
          <tpl fld="6" item="11"/>
        </tpls>
      </query>
      <query mdx="[040 Aikasarjaraportoija].[Aikasarjaraportoija].&amp;[670]">
        <tpls c="1">
          <tpl fld="6" item="12"/>
        </tpls>
      </query>
      <query mdx="[040 Aikasarjaraportoija].[Aikasarjaraportoija].&amp;[19]">
        <tpls c="1">
          <tpl fld="6" item="13"/>
        </tpls>
      </query>
      <query mdx="[040 Aikasarjaraportoija].[Aikasarjaraportoija].&amp;[29]">
        <tpls c="1">
          <tpl fld="6" item="14"/>
        </tpls>
      </query>
      <query mdx="[070 Ajassalaskenta].[Ajassalaskenta].[All].[Alkuperäinen arvo]]">
        <tpls c="1">
          <tpl fld="7" item="0"/>
        </tpls>
      </query>
      <query mdx="[040 Aikasarjaraportoija].[Aikasarjaraportoija].&amp;[735]">
        <tpls c="1">
          <tpl fld="6" item="15"/>
        </tpls>
      </query>
      <query mdx="[040 Aikasarjaraportoija].[Aikasarjaraportoija].&amp;[655]">
        <tpls c="1">
          <tpl fld="6" item="16"/>
        </tpls>
      </query>
      <query mdx="[010 Tieto].[(LASK) Palkkiotuotot]">
        <tpls c="1">
          <tpl fld="1" item="2"/>
        </tpls>
      </query>
      <query mdx="[040 Aikasarjaraportoija].[Aikasarjaraportoija].&amp;[23]">
        <tpls c="1">
          <tpl fld="6" item="17"/>
        </tpls>
      </query>
      <query mdx="[050 Ajankohta].[Neljannes].&amp;[2015Q3]">
        <tpls c="1">
          <tpl fld="2" item="3"/>
        </tpls>
      </query>
      <query mdx="[040 Aikasarjaraportoija].[Aikasarjaraportoija].&amp;[18]">
        <tpls c="1">
          <tpl fld="6" item="18"/>
        </tpls>
      </query>
      <query mdx="[040 Aikasarjaraportoija].[Aikasarjaraportoija].&amp;[25]">
        <tpls c="1">
          <tpl fld="6" item="19"/>
        </tpls>
      </query>
      <query mdx="[040 Aikasarjaraportoija].[Aikasarjaraportoija].&amp;[31]">
        <tpls c="1">
          <tpl fld="6" item="20"/>
        </tpls>
      </query>
      <query mdx="[040 Aikasarjaraportoija].[Aikasarjaraportoija].&amp;[674]">
        <tpls c="1">
          <tpl fld="6" item="21"/>
        </tpls>
      </query>
      <query mdx="[040 Aikasarjaraportoija].[Aikasarjaraportoija].&amp;[405]">
        <tpls c="1">
          <tpl fld="6" item="22"/>
        </tpls>
      </query>
      <query mdx="[010 Tieto].[(LASK) Taseen loppusumma]">
        <tpls c="1">
          <tpl fld="1" item="3"/>
        </tpls>
      </query>
      <query mdx="[040 Aikasarjaraportoija].[Aikasarjaraportoija].&amp;[409]">
        <tpls c="1">
          <tpl fld="5" item="2"/>
        </tpls>
      </query>
      <query mdx="[010 Tieto].[(LASK) Saamiset yleisöltä ja julkisyhteisöiltä pl. Q2_2014 alk. käänteiset takaisinostosopimukset]">
        <tpls c="1">
          <tpl fld="1" item="4"/>
        </tpls>
      </query>
      <query mdx="[010 Tieto].[(LASK) Yleisön ja julkisyhteisöjen talletukset pl. takaisinostosopimukset]">
        <tpls c="1">
          <tpl fld="1" item="5"/>
        </tpls>
      </query>
      <query mdx="[030 Raportoija].[Raportoija].&amp;[599]">
        <tpls c="1">
          <tpl fld="8" item="0"/>
        </tpls>
      </query>
      <query mdx="[030 Raportoija].[Raportoija].&amp;[535]">
        <tpls c="1">
          <tpl fld="8" item="1"/>
        </tpls>
      </query>
      <query mdx="[010 Tieto].[(LASK) Muut hallintokulut]]&quot;">
        <tpls c="1">
          <tpl fld="1" item="6"/>
        </tpls>
      </query>
      <query mdx="[010 Tieto].[(LASK) Kulut/tuotot pl. Arvonalentumiset (EBA)]">
        <tpls c="1">
          <tpl fld="1" item="7"/>
        </tpls>
      </query>
      <query mdx="[010 Tieto].[&lt;R18F_100,100&gt; Valvottavan omalla menetelmällä laskettu tuloriski &lt;muutos korkopistettä -200&gt;]]">
        <tpls c="1">
          <tpl fld="9" item="0"/>
        </tpls>
      </query>
      <query mdx="[010 Tieto].[(LASK) Ydinvakavaraisuussuhde(COREP)]">
        <tpls c="1">
          <tpl fld="1" item="8"/>
        </tpls>
      </query>
      <query mdx="[010 Tieto].[(LASK) Kokonaisvakavaraisuussuhde(COREP)]">
        <tpls c="1">
          <tpl fld="1" item="9"/>
        </tpls>
      </query>
      <query mdx="[040 Aikasarjaraportoija].[Säästöpankkiryhmä]">
        <tpls c="1">
          <tpl fld="10" item="0"/>
        </tpls>
      </query>
      <query mdx="[010 Tieto].[(LASK) Palkkionettotuotot]">
        <tpls c="1">
          <tpl fld="1" item="10"/>
        </tpls>
      </query>
      <query mdx="[010 Tieto].[(LASK) Muut kuluerät]]&quot;">
        <tpls c="1">
          <tpl fld="1" item="11"/>
        </tpls>
      </query>
      <query mdx="[010 Tieto].[(LASK) Liiketoiminnan tuotot yhteensä, brutto]]">
        <tpls c="1">
          <tpl fld="1" item="12"/>
        </tpls>
      </query>
      <query mdx="[030 Raportoija].[Tiedonantajataso - raportoija].[All].[205 Talletuspankin konsolidointiryhmä].[(205) Aktia Pankki Oyj]">
        <tpls c="1">
          <tpl fld="12" item="0"/>
        </tpls>
      </query>
      <query mdx="[010 Tieto].[(LASK) Korkokate]">
        <tpls c="1">
          <tpl fld="1" item="13"/>
        </tpls>
      </query>
      <query mdx="[070 Ajassalaskenta].[Ajassalaskenta].[All].[Liukuva 12 kk]]">
        <tpls c="1">
          <tpl fld="7" item="1"/>
        </tpls>
      </query>
      <query mdx="[040 Aikasarjaraportoija].[Oma Säästöpankki]">
        <tpls c="1">
          <tpl fld="10" item="1"/>
        </tpls>
      </query>
      <query mdx="[010 Tieto].[(LASK) Kulut yht.]">
        <tpls c="1">
          <tpl fld="1" item="14"/>
        </tpls>
      </query>
      <query mdx="[050 Ajankohta].[Neljannes].[All].[2014Q4]]">
        <tpls c="1">
          <tpl fld="2" item="4"/>
        </tpls>
      </query>
      <query mdx="[050 Ajankohta].[Neljannes].[All].[2013Q4]]">
        <tpls c="1">
          <tpl fld="2" item="5"/>
        </tpls>
      </query>
      <query mdx="[010 Tieto].[(LASK) Vakavaraisuussuhde ensisijaisilla omilla varoilla(COREP)]">
        <tpls c="1">
          <tpl fld="1" item="15"/>
        </tpls>
      </query>
      <query mdx="[010 Tieto].[(LASK) Saamiset yleisöltä ja julkisyhteisöiltä]">
        <tpls c="1">
          <tpl fld="1" item="16"/>
        </tpls>
      </query>
      <query mdx="[010 Tieto].[(LASK) Kokonaisriskin määrä (COREP)]">
        <tpls c="1">
          <tpl fld="1" item="17"/>
        </tpls>
      </query>
      <query mdx="[010 Tieto].[(LASK) Henkilöstökulut]]&quot;">
        <tpls c="1">
          <tpl fld="1" item="18"/>
        </tpls>
      </query>
      <query mdx="[040 Aikasarjaraportoija].[Aikasarjaraportoija].&amp;[130]">
        <tpls c="1">
          <tpl fld="13" item="0"/>
        </tpls>
      </query>
      <query mdx="[010 Tieto].[(LASK) Arvonalentumiset luotoista ja muista sitoumuksista]">
        <tpls c="1">
          <tpl fld="1" item="19"/>
        </tpls>
      </query>
      <query mdx="[010 Tieto].[(LASK) Omat varat yhteensa(COREP)]">
        <tpls c="1">
          <tpl fld="1" item="20"/>
        </tpls>
      </query>
      <query mdx="[010 Tieto].[(LASK) ROE]">
        <tpls c="1">
          <tpl fld="1" item="21"/>
        </tpls>
      </query>
      <query mdx="[010 Tieto].[Avainluvut_Tunnusluvut_ArvoaleJärjeSaami]">
        <tpls c="1">
          <tpl fld="1" item="22"/>
        </tpls>
      </query>
      <query mdx="[010 Tieto].[(LASK) Liiketulos]">
        <tpls c="1">
          <tpl fld="1" item="23"/>
        </tpls>
      </query>
      <query mdx="[010 Tieto].[(LASK) ROA]">
        <tpls c="1">
          <tpl fld="1" item="24"/>
        </tpls>
      </query>
      <query mdx="[040 Aikasarjaraportoija].[Aikasarjaraportoija].&amp;[427]">
        <tpls c="1">
          <tpl fld="6" item="23"/>
        </tpls>
      </query>
      <query mdx="[030 Raportoija].[Tiedonantajataso - raportoija].[All].[260 Keskusyhteisö; yhteenliitymä].[(260) Säästöpankkiliitto osk]">
        <tpls c="1">
          <tpl fld="12" item="1"/>
        </tpls>
      </query>
      <query mdx="[010 Tieto].[(LASK) Kaupankäynti -ja sijoitustoiminta]">
        <tpls c="1">
          <tpl fld="1" item="25"/>
        </tpls>
      </query>
      <query mdx="[010 Tieto].[&lt;R18F_100&gt; Valvottavan omalla menetelmällä laskettu tuloriski].[&lt;R18F_100,150&gt; Valvottavan omalla menetelmällä laskettu tuloriski &lt;muutos korkopistettä 200&gt;]]">
        <tpls c="1">
          <tpl fld="15" item="0"/>
        </tpls>
      </query>
      <query mdx="[010 Tieto].[Avainluvut_Tunnusluvut_JärjeSaami]">
        <tpls c="1">
          <tpl fld="1" item="26"/>
        </tpls>
      </query>
      <query mdx="[050 Ajankohta].[Neljannes].&amp;[2014Q4]">
        <tpls c="1">
          <tpl fld="2" item="4"/>
        </tpls>
      </query>
      <query mdx="[010 Tieto].[&lt;R10F_05,05&gt; Valvottavan omalla nykyarvomenetelmällä laskettu korkoriski &lt;muutos korkopistettä -200&gt;]]">
        <tpls c="1">
          <tpl fld="9" item="1"/>
        </tpls>
      </query>
      <query mdx="[Measures].[Arvo]]">
        <tpls c="1">
          <tpl hier="51" item="4294967295"/>
        </tpls>
      </query>
      <query mdx="[030 Raportoija].[Raportoija].[All].[(221) Danske Bank A/S, Helsingin sivukonttori]]&quot;">
        <tpls c="1">
          <tpl fld="8" item="2"/>
        </tpls>
      </query>
      <query mdx="[010 Tieto].[&lt;R10F_05,30&gt; Valvottavan omalla nykyarvomenetelmällä laskettu korkoriski &lt;muutos korkopistettä 200&gt;]]">
        <tpls c="1">
          <tpl fld="9" item="2"/>
        </tpls>
      </query>
      <query mdx="[050 Ajankohta].[Neljannes].&amp;[2015Q1]">
        <tpls c="1">
          <tpl fld="2" item="6"/>
        </tpls>
      </query>
      <query mdx="[030 Raportoija].[Raportoija].&amp;[633]">
        <tpls c="1">
          <tpl fld="8" item="3"/>
        </tpls>
      </query>
      <query mdx="[010 Tieto].[&lt;F 02.00_490&gt; (Lainoista ja muista saamisista)].[&lt;F 02.00_490,010&gt; (Lainoista ja muista saamisista) &lt;kirjanpitoarvo; yhteensä&gt;]]&quot;">
        <tpls c="1">
          <tpl fld="15" item="1"/>
        </tpls>
      </query>
      <query mdx="[010 Tieto].[(LASK) Vähimmäisomavaraisuusaste ilman siirtymäsäännöksiä]">
        <tpls c="1">
          <tpl fld="1" item="27"/>
        </tpls>
      </query>
      <query mdx="[040 Aikasarjaraportoija].[Aikasarjaraportoija].&amp;[572]">
        <tpls c="1">
          <tpl fld="4" item="0"/>
        </tpls>
      </query>
      <query mdx="[040 Aikasarjaraportoija].[Aikasarjaraportoija].&amp;[609]">
        <tpls c="1">
          <tpl fld="4" item="1"/>
        </tpls>
      </query>
      <query mdx="[040 Aikasarjaraportoija].[Aikasarjaraportoija].&amp;[425]">
        <tpls c="1">
          <tpl fld="4" item="2"/>
        </tpls>
      </query>
      <query mdx="[040 Aikasarjaraportoija].[Aikasarjaraportoija].&amp;[634]">
        <tpls c="1">
          <tpl fld="4" item="3"/>
        </tpls>
      </query>
      <query mdx="[040 Aikasarjaraportoija].[Aikasarjaraportoija].&amp;[99]">
        <tpls c="1">
          <tpl fld="13" item="1"/>
        </tpls>
      </query>
      <query mdx="[040 Aikasarjaraportoija].[Aikasarjaraportoija].&amp;[481]">
        <tpls c="1">
          <tpl fld="4" item="4"/>
        </tpls>
      </query>
      <query mdx="[040 Aikasarjaraportoija].[Aikasarjaraportoija].&amp;[492]">
        <tpls c="1">
          <tpl fld="4" item="5"/>
        </tpls>
      </query>
      <query mdx="[040 Aikasarjaraportoija].[Aikasarjaraportoija].&amp;[450]">
        <tpls c="1">
          <tpl fld="4" item="6"/>
        </tpls>
      </query>
      <query mdx="[040 Aikasarjaraportoija].[Aikasarjaraportoija].&amp;[649]">
        <tpls c="1">
          <tpl fld="4" item="7"/>
        </tpls>
      </query>
      <query mdx="[040 Aikasarjaraportoija].[Aikasarjaraportoija].&amp;[429]">
        <tpls c="1">
          <tpl fld="4" item="8"/>
        </tpls>
      </query>
      <query mdx="[010 Tieto].[Tiedonkeruuhierarkia riveittäin].[All].[&lt;A&gt; Tase, tulos ja liitetiedot (Tatu)].[&lt;A03i&gt; Tuloslaskelma].[&lt;A03i_23&gt; Liiketoiminnan muut tuotot].[&lt;A03i_23,C3&gt; Liiketoiminnan muut tuotot &lt;yhteensä&gt;]]">
        <tpls c="1">
          <tpl fld="20" item="0"/>
        </tpls>
      </query>
      <query mdx="[040 Aikasarjaraportoija].[Aikasarjaraportoija].&amp;[102]">
        <tpls c="1">
          <tpl fld="13" item="2"/>
        </tpls>
      </query>
      <query mdx="[040 Aikasarjaraportoija].[Aikasarjaraportoija].&amp;[657]">
        <tpls c="1">
          <tpl fld="4" item="9"/>
        </tpls>
      </query>
      <query mdx="[040 Aikasarjaraportoija].[Aikasarjaraportoija].&amp;[548]">
        <tpls c="1">
          <tpl fld="4" item="10"/>
        </tpls>
      </query>
      <query mdx="[050 Ajankohta].[Kalenteri].[All].[2013].[2013Q4]]">
        <tpls c="1">
          <tpl fld="22" item="0"/>
        </tpls>
      </query>
      <query mdx="[040 Aikasarjaraportoija].[Aikasarjaraportoija].&amp;[573]">
        <tpls c="1">
          <tpl fld="4" item="11"/>
        </tpls>
      </query>
      <query mdx="[040 Aikasarjaraportoija].[Aikasarjaraportoija].&amp;[484]">
        <tpls c="1">
          <tpl fld="4" item="12"/>
        </tpls>
      </query>
      <query mdx="[040 Aikasarjaraportoija].[Aikasarjaraportoija].&amp;[101]">
        <tpls c="1">
          <tpl fld="13" item="3"/>
        </tpls>
      </query>
      <query mdx="[040 Aikasarjaraportoija].[Aikasarjaraportoija].&amp;[646]">
        <tpls c="1">
          <tpl fld="4" item="13"/>
        </tpls>
      </query>
      <query mdx="[040 Aikasarjaraportoija].[Aikasarjaraportoija].&amp;[93]">
        <tpls c="1">
          <tpl fld="13" item="4"/>
        </tpls>
      </query>
      <query mdx="[040 Aikasarjaraportoija].[Aikasarjaraportoija].&amp;[605]">
        <tpls c="1">
          <tpl fld="4" item="14"/>
        </tpls>
      </query>
      <query mdx="[040 Aikasarjaraportoija].[Aikasarjaraportoija].&amp;[606]">
        <tpls c="1">
          <tpl fld="4" item="15"/>
        </tpls>
      </query>
      <query mdx="[040 Aikasarjaraportoija].[Aikasarjaraportoija].&amp;[565]">
        <tpls c="1">
          <tpl fld="4" item="16"/>
        </tpls>
      </query>
      <query mdx="[040 Aikasarjaraportoija].[Aikasarjaraportoija].&amp;[611]">
        <tpls c="1">
          <tpl fld="4" item="17"/>
        </tpls>
      </query>
      <query mdx="[040 Aikasarjaraportoija].[Aikasarjaraportoija].&amp;[547]">
        <tpls c="1">
          <tpl fld="4" item="18"/>
        </tpls>
      </query>
      <query mdx="[040 Aikasarjaraportoija].[Aikasarjaraportoija].&amp;[538]">
        <tpls c="1">
          <tpl fld="4" item="19"/>
        </tpls>
      </query>
      <query mdx="[040 Aikasarjaraportoija].[Aikasarjaraportoija].&amp;[566]">
        <tpls c="1">
          <tpl fld="4" item="20"/>
        </tpls>
      </query>
      <query mdx="[040 Aikasarjaraportoija].[Aikasarjaraportoija].&amp;[567]">
        <tpls c="1">
          <tpl fld="4" item="21"/>
        </tpls>
      </query>
      <query mdx="[040 Aikasarjaraportoija].[Aikasarjaraportoija].&amp;[526]">
        <tpls c="1">
          <tpl fld="4" item="22"/>
        </tpls>
      </query>
      <query mdx="[040 Aikasarjaraportoija].[Aikasarjaraportoija].&amp;[608]">
        <tpls c="1">
          <tpl fld="4" item="23"/>
        </tpls>
      </query>
      <query mdx="[040 Aikasarjaraportoija].[Aikasarjaraportoija].&amp;[115]">
        <tpls c="1">
          <tpl fld="13" item="5"/>
        </tpls>
      </query>
      <query mdx="[040 Aikasarjaraportoija].[Aikasarjaraportoija].&amp;[621]">
        <tpls c="1">
          <tpl fld="4" item="24"/>
        </tpls>
      </query>
      <query mdx="[040 Aikasarjaraportoija].[Aikasarjaraportoija].&amp;[513]">
        <tpls c="1">
          <tpl fld="4" item="25"/>
        </tpls>
      </query>
      <query mdx="[040 Aikasarjaraportoija].[Aikasarjaraportoija].&amp;[525]">
        <tpls c="1">
          <tpl fld="4" item="26"/>
        </tpls>
      </query>
      <query mdx="[040 Aikasarjaraportoija].[Aikasarjaraportoija].&amp;[626]">
        <tpls c="1">
          <tpl fld="4" item="27"/>
        </tpls>
      </query>
      <query mdx="[040 Aikasarjaraportoija].[Aikasarjaraportoija].&amp;[641]">
        <tpls c="1">
          <tpl fld="4" item="28"/>
        </tpls>
      </query>
      <query mdx="[040 Aikasarjaraportoija].[Aikasarjaraportoija].&amp;[517]">
        <tpls c="1">
          <tpl fld="4" item="29"/>
        </tpls>
      </query>
      <query mdx="[060 Suuruusluokka].[Suuruusluokka].[Milj. euroa ym.]]">
        <tpls c="1">
          <tpl fld="23" item="0"/>
        </tpls>
      </query>
      <query mdx="[030 Raportoija].[Raportoija].&amp;[634]">
        <tpls c="1">
          <tpl fld="8" item="4"/>
        </tpls>
      </query>
      <query mdx="[040 Aikasarjaraportoija].[Aikasarjaraportoija].&amp;[541]">
        <tpls c="1">
          <tpl fld="4" item="30"/>
        </tpls>
      </query>
      <query mdx="[040 Aikasarjaraportoija].[Aikasarjaraportoija].&amp;[500]">
        <tpls c="1">
          <tpl fld="4" item="31"/>
        </tpls>
      </query>
      <query mdx="[040 Aikasarjaraportoija].[Aikasarjaraportoija].&amp;[546]">
        <tpls c="1">
          <tpl fld="4" item="32"/>
        </tpls>
      </query>
      <query mdx="[040 Aikasarjaraportoija].[Aikasarjaraportoija].&amp;[570]">
        <tpls c="1">
          <tpl fld="4" item="33"/>
        </tpls>
      </query>
      <query mdx="[040 Aikasarjaraportoija].[Aikasarjaraportoija].&amp;[557]">
        <tpls c="1">
          <tpl fld="4" item="34"/>
        </tpls>
      </query>
      <query mdx="[040 Aikasarjaraportoija].[Aikasarjaraportoija].&amp;[542]">
        <tpls c="1">
          <tpl fld="4" item="35"/>
        </tpls>
      </query>
      <query mdx="[040 Aikasarjaraportoija].[Aikasarjaraportoija].&amp;[509]">
        <tpls c="1">
          <tpl fld="4" item="36"/>
        </tpls>
      </query>
      <query mdx="[010 Tieto].[Tiedonkeruuhierarkia riveittäin].[All].[&lt;A&gt; Tase, tulos ja liitetiedot (Tatu)].[&lt;A22i&gt; Liiketoiminnan muut tuotot].[&lt;A22i_2330&gt; Henkivakuutustoiminnan nettotuotot].[&lt;A22i_2330,C3&gt; Henkivakuutustoiminnan nettotuotot &lt;yhteensä&gt;]]">
        <tpls c="1">
          <tpl fld="20" item="1"/>
        </tpls>
      </query>
      <query mdx="[040 Aikasarjaraportoija].[Aikasarjaraportoija].&amp;[613]">
        <tpls c="1">
          <tpl fld="4" item="37"/>
        </tpls>
      </query>
      <query mdx="[040 Aikasarjaraportoija].[Aikasarjaraportoija].&amp;[545]">
        <tpls c="1">
          <tpl fld="4" item="38"/>
        </tpls>
      </query>
      <query mdx="[040 Aikasarjaraportoija].[Aikasarjaraportoija].&amp;[595]">
        <tpls c="1">
          <tpl fld="4" item="39"/>
        </tpls>
      </query>
      <query mdx="[040 Aikasarjaraportoija].[Aikasarjaraportoija].&amp;[469]">
        <tpls c="1">
          <tpl fld="4" item="40"/>
        </tpls>
      </query>
      <query mdx="[040 Aikasarjaraportoija].[Aikasarjaraportoija].&amp;[112]">
        <tpls c="1">
          <tpl fld="13" item="6"/>
        </tpls>
      </query>
      <query mdx="[040 Aikasarjaraportoija].[Aikasarjaraportoija].&amp;[97]">
        <tpls c="1">
          <tpl fld="13" item="7"/>
        </tpls>
      </query>
      <query mdx="[040 Aikasarjaraportoija].[Aikasarjaraportoija].&amp;[486]">
        <tpls c="1">
          <tpl fld="4" item="41"/>
        </tpls>
      </query>
      <query mdx="[040 Aikasarjaraportoija].[Aikasarjaraportoija].&amp;[456]">
        <tpls c="1">
          <tpl fld="4" item="42"/>
        </tpls>
      </query>
      <query mdx="[040 Aikasarjaraportoija].[Aikasarjaraportoija].&amp;[498]">
        <tpls c="1">
          <tpl fld="4" item="43"/>
        </tpls>
      </query>
      <query mdx="[040 Aikasarjaraportoija].[Aikasarjaraportoija].&amp;[442]">
        <tpls c="1">
          <tpl fld="4" item="44"/>
        </tpls>
      </query>
      <query mdx="[040 Aikasarjaraportoija].[Aikasarjaraportoija].&amp;[440]">
        <tpls c="1">
          <tpl fld="4" item="45"/>
        </tpls>
      </query>
      <query mdx="[040 Aikasarjaraportoija].[Aikasarjaraportoija].&amp;[117]">
        <tpls c="1">
          <tpl fld="13" item="8"/>
        </tpls>
      </query>
      <query mdx="[040 Aikasarjaraportoija].[Aikasarjaraportoija].&amp;[619]">
        <tpls c="1">
          <tpl fld="4" item="46"/>
        </tpls>
      </query>
      <query mdx="[040 Aikasarjaraportoija].[Aikasarjaraportoija].&amp;[635]">
        <tpls c="1">
          <tpl fld="4" item="47"/>
        </tpls>
      </query>
      <query mdx="[040 Aikasarjaraportoija].[Aikasarjaraportoija].&amp;[539]">
        <tpls c="1">
          <tpl fld="4" item="48"/>
        </tpls>
      </query>
      <query mdx="[040 Aikasarjaraportoija].[Aikasarjaraportoija].&amp;[596]">
        <tpls c="1">
          <tpl fld="4" item="49"/>
        </tpls>
      </query>
      <query mdx="[040 Aikasarjaraportoija].[Aikasarjaraportoija].&amp;[447]">
        <tpls c="1">
          <tpl fld="4" item="50"/>
        </tpls>
      </query>
      <query mdx="[040 Aikasarjaraportoija].[Aikasarjaraportoija].&amp;[110]">
        <tpls c="1">
          <tpl fld="13" item="9"/>
        </tpls>
      </query>
      <query mdx="[040 Aikasarjaraportoija].[Aikasarjaraportoija].&amp;[485]">
        <tpls c="1">
          <tpl fld="4" item="51"/>
        </tpls>
      </query>
      <query mdx="[040 Aikasarjaraportoija].[Aikasarjaraportoija].&amp;[575]">
        <tpls c="1">
          <tpl fld="4" item="52"/>
        </tpls>
      </query>
      <query mdx="[030 Raportoija].[Raportoija].&amp;[36]">
        <tpls c="1">
          <tpl fld="8" item="5"/>
        </tpls>
      </query>
      <query mdx="[040 Aikasarjaraportoija].[Aikasarjaraportoija].&amp;[600]">
        <tpls c="1">
          <tpl fld="4" item="53"/>
        </tpls>
      </query>
      <query mdx="[040 Aikasarjaraportoija].[Aikasarjaraportoija].&amp;[534]">
        <tpls c="1">
          <tpl fld="4" item="54"/>
        </tpls>
      </query>
      <query mdx="[040 Aikasarjaraportoija].[Aikasarjaraportoija].&amp;[516]">
        <tpls c="1">
          <tpl fld="4" item="55"/>
        </tpls>
      </query>
      <query mdx="[040 Aikasarjaraportoija].[Aikasarjaraportoija].&amp;[544]">
        <tpls c="1">
          <tpl fld="4" item="56"/>
        </tpls>
      </query>
      <query mdx="[040 Aikasarjaraportoija].[Aikasarjaraportoija].&amp;[108]">
        <tpls c="1">
          <tpl fld="13" item="10"/>
        </tpls>
      </query>
      <query mdx="[040 Aikasarjaraportoija].[Aikasarjaraportoija].&amp;[578]">
        <tpls c="1">
          <tpl fld="4" item="57"/>
        </tpls>
      </query>
      <query mdx="[010 Tieto].[Tiedonkeruuhierarkia riveittäin].[All].[&lt;A&gt; Tase, tulos ja liitetiedot (Tatu)].[&lt;A22i&gt; Liiketoiminnan muut tuotot].[&lt;A22i_2340&gt; Vahinkovakuutustoiminnan nettotuotot].[&lt;A22i_2340,C3&gt; Vahinkovakuutustoiminnan nettotuotot &lt;yhteensä&gt;]]">
        <tpls c="1">
          <tpl fld="20" item="2"/>
        </tpls>
      </query>
      <query mdx="[040 Aikasarjaraportoija].[Aikasarjaraportoija].&amp;[477]">
        <tpls c="1">
          <tpl fld="4" item="58"/>
        </tpls>
      </query>
      <query mdx="[040 Aikasarjaraportoija].[Aikasarjaraportoija].&amp;[622]">
        <tpls c="1">
          <tpl fld="4" item="59"/>
        </tpls>
      </query>
      <query mdx="[040 Aikasarjaraportoija].[Aikasarjaraportoija].&amp;[449]">
        <tpls c="1">
          <tpl fld="4" item="60"/>
        </tpls>
      </query>
      <query mdx="[040 Aikasarjaraportoija].[Aikasarjaraportoija].&amp;[552]">
        <tpls c="1">
          <tpl fld="4" item="61"/>
        </tpls>
      </query>
      <query mdx="[040 Aikasarjaraportoija].[Aikasarjaraportoija].&amp;[530]">
        <tpls c="1">
          <tpl fld="4" item="62"/>
        </tpls>
      </query>
      <query mdx="[040 Aikasarjaraportoija].[Aikasarjaraportoija].&amp;[531]">
        <tpls c="1">
          <tpl fld="4" item="63"/>
        </tpls>
      </query>
      <query mdx="[050 Ajankohta].[Kalenteri].[All].[2013].[2013Q3]]">
        <tpls c="1">
          <tpl fld="22" item="1"/>
        </tpls>
      </query>
      <query mdx="[040 Aikasarjaraportoija].[Aikasarjaraportoija].&amp;[514]">
        <tpls c="1">
          <tpl fld="4" item="64"/>
        </tpls>
      </query>
      <query mdx="[040 Aikasarjaraportoija].[Aikasarjaraportoija].&amp;[553]">
        <tpls c="1">
          <tpl fld="4" item="65"/>
        </tpls>
      </query>
      <query mdx="[040 Aikasarjaraportoija].[Aikasarjaraportoija].&amp;[114]">
        <tpls c="1">
          <tpl fld="13" item="11"/>
        </tpls>
      </query>
      <query mdx="[040 Aikasarjaraportoija].[Aikasarjaraportoija].&amp;[105]">
        <tpls c="1">
          <tpl fld="13" item="12"/>
        </tpls>
      </query>
      <query mdx="[040 Aikasarjaraportoija].[Aikasarjaraportoija].&amp;[590]">
        <tpls c="1">
          <tpl fld="4" item="66"/>
        </tpls>
      </query>
      <query mdx="[040 Aikasarjaraportoija].[Aikasarjaraportoija].&amp;[90]">
        <tpls c="1">
          <tpl fld="13" item="13"/>
        </tpls>
      </query>
      <query mdx="[040 Aikasarjaraportoija].[Aikasarjaraportoija].&amp;[579]">
        <tpls c="1">
          <tpl fld="4" item="67"/>
        </tpls>
      </query>
      <query mdx="[040 Aikasarjaraportoija].[Aikasarjaraportoija].&amp;[535]">
        <tpls c="1">
          <tpl fld="4" item="68"/>
        </tpls>
      </query>
      <query mdx="[040 Aikasarjaraportoija].[Aikasarjaraportoija].&amp;[597]">
        <tpls c="1">
          <tpl fld="4" item="69"/>
        </tpls>
      </query>
      <query mdx="[040 Aikasarjaraportoija].[Aikasarjaraportoija].&amp;[564]">
        <tpls c="1">
          <tpl fld="4" item="70"/>
        </tpls>
      </query>
      <query mdx="[030 Raportoija].[Raportoija].[All].[(221) Svenska Handelsbanken AB (julk), Suomen sivukonttoritoiminta]]&quot;">
        <tpls c="1">
          <tpl fld="8" item="6"/>
        </tpls>
      </query>
      <query mdx="[040 Aikasarjaraportoija].[Aikasarjaraportoija].&amp;[455]">
        <tpls c="1">
          <tpl fld="4" item="71"/>
        </tpls>
      </query>
      <query mdx="[040 Aikasarjaraportoija].[Aikasarjaraportoija].&amp;[529]">
        <tpls c="1">
          <tpl fld="4" item="72"/>
        </tpls>
      </query>
      <query mdx="[040 Aikasarjaraportoija].[Aikasarjaraportoija].&amp;[98]">
        <tpls c="1">
          <tpl fld="13" item="14"/>
        </tpls>
      </query>
      <query mdx="[040 Aikasarjaraportoija].[Aikasarjaraportoija].&amp;[537]">
        <tpls c="1">
          <tpl fld="4" item="73"/>
        </tpls>
      </query>
      <query mdx="[040 Aikasarjaraportoija].[Aikasarjaraportoija].&amp;[645]">
        <tpls c="1">
          <tpl fld="4" item="74"/>
        </tpls>
      </query>
      <query mdx="[040 Aikasarjaraportoija].[Aikasarjaraportoija].&amp;[512]">
        <tpls c="1">
          <tpl fld="4" item="75"/>
        </tpls>
      </query>
      <query mdx="[010 Tieto].[Tiedonkeruuhierarkia riveittäin].[All].[&lt;FINREP&gt; FINREP (IFRS)].[&lt;F 02.00&gt; Tuloslaskelma].[&lt;F 02.00_340&gt; Muut liiketoiminnan tuotot].[&lt;F 02.00_340,010&gt; Muut liiketoiminnan tuotot &lt;kirjanpitoarvo; yhteensä&gt;]]">
        <tpls c="1">
          <tpl fld="20" item="3"/>
        </tpls>
      </query>
      <query mdx="[040 Aikasarjaraportoija].[Aikasarjaraportoija].&amp;[580]">
        <tpls c="1">
          <tpl fld="4" item="76"/>
        </tpls>
      </query>
      <query mdx="[040 Aikasarjaraportoija].[Aikasarjaraportoija].&amp;[571]">
        <tpls c="1">
          <tpl fld="4" item="77"/>
        </tpls>
      </query>
      <query mdx="[040 Aikasarjaraportoija].[Aikasarjaraportoija].&amp;[536]">
        <tpls c="1">
          <tpl fld="4" item="78"/>
        </tpls>
      </query>
      <query mdx="[040 Aikasarjaraportoija].[Aikasarjaraportoija].&amp;[523]">
        <tpls c="1">
          <tpl fld="4" item="79"/>
        </tpls>
      </query>
      <query mdx="[040 Aikasarjaraportoija].[Aikasarjaraportoija].&amp;[562]">
        <tpls c="1">
          <tpl fld="4" item="80"/>
        </tpls>
      </query>
      <query mdx="[040 Aikasarjaraportoija].[Aikasarjaraportoija].&amp;[50]">
        <tpls c="1">
          <tpl fld="13" item="15"/>
        </tpls>
      </query>
      <query mdx="[040 Aikasarjaraportoija].[Aikasarjaraportoija].&amp;[434]">
        <tpls c="1">
          <tpl fld="4" item="81"/>
        </tpls>
      </query>
      <query mdx="[040 Aikasarjaraportoija].[Aikasarjaraportoija].&amp;[107]">
        <tpls c="1">
          <tpl fld="13" item="16"/>
        </tpls>
      </query>
      <query mdx="[040 Aikasarjaraportoija].[Aikasarjaraportoija].&amp;[451]">
        <tpls c="1">
          <tpl fld="4" item="82"/>
        </tpls>
      </query>
      <query mdx="[040 Aikasarjaraportoija].[Aikasarjaraportoija].&amp;[501]">
        <tpls c="1">
          <tpl fld="4" item="83"/>
        </tpls>
      </query>
      <query mdx="[040 Aikasarjaraportoija].[Aikasarjaraportoija].&amp;[503]">
        <tpls c="1">
          <tpl fld="4" item="84"/>
        </tpls>
      </query>
      <query mdx="[040 Aikasarjaraportoija].[Aikasarjaraportoija].&amp;[505]">
        <tpls c="1">
          <tpl fld="4" item="85"/>
        </tpls>
      </query>
      <query mdx="[040 Aikasarjaraportoija].[Aikasarjaraportoija].&amp;[480]">
        <tpls c="1">
          <tpl fld="4" item="86"/>
        </tpls>
      </query>
      <query mdx="[040 Aikasarjaraportoija].[Aikasarjaraportoija].&amp;[587]">
        <tpls c="1">
          <tpl fld="4" item="87"/>
        </tpls>
      </query>
      <query mdx="[040 Aikasarjaraportoija].[Aikasarjaraportoija].&amp;[624]">
        <tpls c="1">
          <tpl fld="4" item="88"/>
        </tpls>
      </query>
      <query mdx="[040 Aikasarjaraportoija].[Aikasarjaraportoija].&amp;[629]">
        <tpls c="1">
          <tpl fld="4" item="89"/>
        </tpls>
      </query>
      <query mdx="[040 Aikasarjaraportoija].[Aikasarjaraportoija].&amp;[581]">
        <tpls c="1">
          <tpl fld="4" item="90"/>
        </tpls>
      </query>
      <query mdx="[040 Aikasarjaraportoija].[Aikasarjaraportoija].&amp;[94]">
        <tpls c="1">
          <tpl fld="13" item="17"/>
        </tpls>
      </query>
      <query mdx="[040 Aikasarjaraportoija].[Aikasarjaraportoija].&amp;[656]">
        <tpls c="1">
          <tpl fld="3" item="0"/>
        </tpls>
      </query>
      <query mdx="[040 Aikasarjaraportoija].[Aikasarjaraportoija].&amp;[458]">
        <tpls c="1">
          <tpl fld="4" item="91"/>
        </tpls>
      </query>
      <query mdx="[040 Aikasarjaraportoija].[Aikasarjaraportoija].&amp;[589]">
        <tpls c="1">
          <tpl fld="4" item="92"/>
        </tpls>
      </query>
      <query mdx="[040 Aikasarjaraportoija].[Aikasarjaraportoija].&amp;[96]">
        <tpls c="1">
          <tpl fld="13" item="18"/>
        </tpls>
      </query>
      <query mdx="[040 Aikasarjaraportoija].[Aikasarjaraportoija].&amp;[598]">
        <tpls c="1">
          <tpl fld="4" item="93"/>
        </tpls>
      </query>
      <query mdx="[040 Aikasarjaraportoija].[Aikasarjaraportoija].&amp;[618]">
        <tpls c="1">
          <tpl fld="4" item="94"/>
        </tpls>
      </query>
      <query mdx="[040 Aikasarjaraportoija].[Aikasarjaraportoija].&amp;[489]">
        <tpls c="1">
          <tpl fld="4" item="95"/>
        </tpls>
      </query>
      <query mdx="[040 Aikasarjaraportoija].[Aikasarjaraportoija].&amp;[502]">
        <tpls c="1">
          <tpl fld="4" item="96"/>
        </tpls>
      </query>
      <query mdx="[040 Aikasarjaraportoija].[Aikasarjaraportoija].&amp;[491]">
        <tpls c="1">
          <tpl fld="4" item="97"/>
        </tpls>
      </query>
      <query mdx="[040 Aikasarjaraportoija].[Aikasarjaraportoija].&amp;[408]">
        <tpls c="1">
          <tpl fld="5" item="3"/>
        </tpls>
      </query>
      <query mdx="[040 Aikasarjaraportoija].[Aikasarjaraportoija].&amp;[610]">
        <tpls c="1">
          <tpl fld="4" item="98"/>
        </tpls>
      </query>
      <query mdx="[040 Aikasarjaraportoija].[Aikasarjaraportoija].&amp;[487]">
        <tpls c="1">
          <tpl fld="4" item="99"/>
        </tpls>
      </query>
      <query mdx="[040 Aikasarjaraportoija].[Aikasarjaraportoija].&amp;[497]">
        <tpls c="1">
          <tpl fld="4" item="100"/>
        </tpls>
      </query>
      <query mdx="[040 Aikasarjaraportoija].[Aikasarjaraportoija].&amp;[620]">
        <tpls c="1">
          <tpl fld="4" item="101"/>
        </tpls>
      </query>
      <query mdx="[040 Aikasarjaraportoija].[Aikasarjaraportoija].&amp;[493]">
        <tpls c="1">
          <tpl fld="4" item="102"/>
        </tpls>
      </query>
      <query mdx="[040 Aikasarjaraportoija].[Aikasarjaraportoija].&amp;[607]">
        <tpls c="1">
          <tpl fld="4" item="103"/>
        </tpls>
      </query>
      <query mdx="[030 Raportoija].[Raportoija].&amp;[155]">
        <tpls c="1">
          <tpl fld="8" item="7"/>
        </tpls>
      </query>
      <query mdx="[040 Aikasarjaraportoija].[Aikasarjaraportoija].&amp;[585]">
        <tpls c="1">
          <tpl fld="4" item="104"/>
        </tpls>
      </query>
      <query mdx="[040 Aikasarjaraportoija].[Aikasarjaraportoija].&amp;[638]">
        <tpls c="1">
          <tpl fld="4" item="105"/>
        </tpls>
      </query>
      <query mdx="[040 Aikasarjaraportoija].[Aikasarjaraportoija].&amp;[631]">
        <tpls c="1">
          <tpl fld="4" item="106"/>
        </tpls>
      </query>
      <query mdx="[040 Aikasarjaraportoija].[Aikasarjaraportoija].&amp;[499]">
        <tpls c="1">
          <tpl fld="4" item="107"/>
        </tpls>
      </query>
      <query mdx="[040 Aikasarjaraportoija].[Aikasarjaraportoija].&amp;[582]">
        <tpls c="1">
          <tpl fld="4" item="108"/>
        </tpls>
      </query>
      <query mdx="[040 Aikasarjaraportoija].[Aikasarjaraportoija].&amp;[528]">
        <tpls c="1">
          <tpl fld="4" item="109"/>
        </tpls>
      </query>
      <query mdx="[040 Aikasarjaraportoija].[Aikasarjaraportoija].&amp;[637]">
        <tpls c="1">
          <tpl fld="4" item="110"/>
        </tpls>
      </query>
      <query mdx="[040 Aikasarjaraportoija].[Aikasarjaraportoija].&amp;[586]">
        <tpls c="1">
          <tpl fld="4" item="111"/>
        </tpls>
      </query>
      <query mdx="[040 Aikasarjaraportoija].[Aikasarjaraportoija].&amp;[604]">
        <tpls c="1">
          <tpl fld="4" item="112"/>
        </tpls>
      </query>
      <query mdx="[040 Aikasarjaraportoija].[Aikasarjaraportoija].&amp;[559]">
        <tpls c="1">
          <tpl fld="4" item="113"/>
        </tpls>
      </query>
      <query mdx="[040 Aikasarjaraportoija].[Aikasarjaraportoija].&amp;[576]">
        <tpls c="1">
          <tpl fld="4" item="114"/>
        </tpls>
      </query>
      <query mdx="[040 Aikasarjaraportoija].[Aikasarjaraportoija].&amp;[48]">
        <tpls c="1">
          <tpl fld="13" item="19"/>
        </tpls>
      </query>
      <query mdx="[040 Aikasarjaraportoija].[Aikasarjaraportoija].&amp;[591]">
        <tpls c="1">
          <tpl fld="4" item="115"/>
        </tpls>
      </query>
      <query mdx="[040 Aikasarjaraportoija].[Aikasarjaraportoija].&amp;[640]">
        <tpls c="1">
          <tpl fld="4" item="116"/>
        </tpls>
      </query>
      <query mdx="[040 Aikasarjaraportoija].[Aikasarjaraportoija].&amp;[91]">
        <tpls c="1">
          <tpl fld="13" item="20"/>
        </tpls>
      </query>
      <query mdx="[040 Aikasarjaraportoija].[Aikasarjaraportoija].&amp;[563]">
        <tpls c="1">
          <tpl fld="3" item="1"/>
        </tpls>
      </query>
      <query mdx="[040 Aikasarjaraportoija].[Aikasarjaraportoija].&amp;[431]">
        <tpls c="1">
          <tpl fld="4" item="117"/>
        </tpls>
      </query>
      <query mdx="[040 Aikasarjaraportoija].[Aikasarjaraportoija].&amp;[592]">
        <tpls c="1">
          <tpl fld="4" item="118"/>
        </tpls>
      </query>
      <query mdx="[040 Aikasarjaraportoija].[Aikasarjaraportoija].&amp;[630]">
        <tpls c="1">
          <tpl fld="4" item="119"/>
        </tpls>
      </query>
      <query mdx="[040 Aikasarjaraportoija].[Aikasarjaraportoija].&amp;[558]">
        <tpls c="1">
          <tpl fld="4" item="120"/>
        </tpls>
      </query>
      <query mdx="[040 Aikasarjaraportoija].[Aikasarjaraportoija].&amp;[494]">
        <tpls c="1">
          <tpl fld="4" item="121"/>
        </tpls>
      </query>
      <query mdx="[040 Aikasarjaraportoija].[Aikasarjaraportoija].&amp;[459]">
        <tpls c="1">
          <tpl fld="4" item="122"/>
        </tpls>
      </query>
      <query mdx="[040 Aikasarjaraportoija].[Aikasarjaraportoija].&amp;[583]">
        <tpls c="1">
          <tpl fld="4" item="123"/>
        </tpls>
      </query>
      <query mdx="[040 Aikasarjaraportoija].[Aikasarjaraportoija].&amp;[495]">
        <tpls c="1">
          <tpl fld="4" item="124"/>
        </tpls>
      </query>
      <query mdx="[040 Aikasarjaraportoija].[Aikasarjaraportoija].&amp;[111]">
        <tpls c="1">
          <tpl fld="13" item="21"/>
        </tpls>
      </query>
      <query mdx="[040 Aikasarjaraportoija].[Aikasarjaraportoija].&amp;[519]">
        <tpls c="1">
          <tpl fld="4" item="125"/>
        </tpls>
      </query>
      <query mdx="[040 Aikasarjaraportoija].[Aikasarjaraportoija].&amp;[52]">
        <tpls c="1">
          <tpl fld="13" item="22"/>
        </tpls>
      </query>
      <query mdx="[040 Aikasarjaraportoija].[Aikasarjaraportoija].&amp;[633]">
        <tpls c="1">
          <tpl fld="4" item="126"/>
        </tpls>
      </query>
      <query mdx="[040 Aikasarjaraportoija].[Aikasarjaraportoija].&amp;[625]">
        <tpls c="1">
          <tpl fld="4" item="127"/>
        </tpls>
      </query>
      <query mdx="[040 Aikasarjaraportoija].[Aikasarjaraportoija].&amp;[518]">
        <tpls c="1">
          <tpl fld="4" item="128"/>
        </tpls>
      </query>
      <query mdx="[040 Aikasarjaraportoija].[Aikasarjaraportoija].&amp;[483]">
        <tpls c="1">
          <tpl fld="4" item="129"/>
        </tpls>
      </query>
      <query mdx="[040 Aikasarjaraportoija].[Aikasarjaraportoija].&amp;[437]">
        <tpls c="1">
          <tpl fld="4" item="130"/>
        </tpls>
      </query>
      <query mdx="[040 Aikasarjaraportoija].[Aikasarjaraportoija].&amp;[454]">
        <tpls c="1">
          <tpl fld="4" item="131"/>
        </tpls>
      </query>
      <query mdx="[040 Aikasarjaraportoija].[Aikasarjaraportoija].&amp;[460]">
        <tpls c="1">
          <tpl fld="4" item="132"/>
        </tpls>
      </query>
      <query mdx="[040 Aikasarjaraportoija].[Aikasarjaraportoija].&amp;[511]">
        <tpls c="1">
          <tpl fld="4" item="133"/>
        </tpls>
      </query>
      <query mdx="[040 Aikasarjaraportoija].[Aikasarjaraportoija].&amp;[601]">
        <tpls c="1">
          <tpl fld="4" item="134"/>
        </tpls>
      </query>
      <query mdx="[040 Aikasarjaraportoija].[Aikasarjaraportoija].&amp;[113]">
        <tpls c="1">
          <tpl fld="13" item="23"/>
        </tpls>
      </query>
      <query mdx="[040 Aikasarjaraportoija].[Aikasarjaraportoija].&amp;[555]">
        <tpls c="1">
          <tpl fld="4" item="135"/>
        </tpls>
      </query>
      <query mdx="[040 Aikasarjaraportoija].[Aikasarjaraportoija].&amp;[549]">
        <tpls c="1">
          <tpl fld="4" item="136"/>
        </tpls>
      </query>
      <query mdx="[040 Aikasarjaraportoija].[Aikasarjaraportoija].&amp;[627]">
        <tpls c="1">
          <tpl fld="4" item="137"/>
        </tpls>
      </query>
      <query mdx="[040 Aikasarjaraportoija].[Aikasarjaraportoija].&amp;[49]">
        <tpls c="1">
          <tpl fld="13" item="24"/>
        </tpls>
      </query>
      <query mdx="[040 Aikasarjaraportoija].[Aikasarjaraportoija].&amp;[636]">
        <tpls c="1">
          <tpl fld="4" item="138"/>
        </tpls>
      </query>
      <query mdx="[040 Aikasarjaraportoija].[Aikasarjaraportoija].&amp;[435]">
        <tpls c="1">
          <tpl fld="4" item="139"/>
        </tpls>
      </query>
      <query mdx="[040 Aikasarjaraportoija].[Aikasarjaraportoija].&amp;[623]">
        <tpls c="1">
          <tpl fld="4" item="140"/>
        </tpls>
      </query>
      <query mdx="[040 Aikasarjaraportoija].[Aikasarjaraportoija].&amp;[569]">
        <tpls c="1">
          <tpl fld="4" item="141"/>
        </tpls>
      </query>
      <query mdx="[040 Aikasarjaraportoija].[Aikasarjaraportoija].&amp;[45]">
        <tpls c="1">
          <tpl fld="13" item="25"/>
        </tpls>
      </query>
      <query mdx="[050 Ajankohta].[Kalenteri].[All].[2013].[2013Q2]]">
        <tpls c="1">
          <tpl fld="22" item="2"/>
        </tpls>
      </query>
      <query mdx="[040 Aikasarjaraportoija].[Aikasarjaraportoija].&amp;[95]">
        <tpls c="1">
          <tpl fld="13" item="26"/>
        </tpls>
      </query>
      <query mdx="[040 Aikasarjaraportoija].[Aikasarjaraportoija].&amp;[603]">
        <tpls c="1">
          <tpl fld="4" item="142"/>
        </tpls>
      </query>
      <query mdx="[040 Aikasarjaraportoija].[Aikasarjaraportoija].&amp;[515]">
        <tpls c="1">
          <tpl fld="4" item="143"/>
        </tpls>
      </query>
      <query mdx="[040 Aikasarjaraportoija].[Aikasarjaraportoija].&amp;[527]">
        <tpls c="1">
          <tpl fld="4" item="144"/>
        </tpls>
      </query>
      <query mdx="[040 Aikasarjaraportoija].[Aikasarjaraportoija].&amp;[577]">
        <tpls c="1">
          <tpl fld="4" item="145"/>
        </tpls>
      </query>
      <query mdx="[040 Aikasarjaraportoija].[Aikasarjaraportoija].&amp;[550]">
        <tpls c="1">
          <tpl fld="4" item="146"/>
        </tpls>
      </query>
      <query mdx="[040 Aikasarjaraportoija].[Aikasarjaraportoija].&amp;[453]">
        <tpls c="1">
          <tpl fld="4" item="147"/>
        </tpls>
      </query>
      <query mdx="[040 Aikasarjaraportoija].[Aikasarjaraportoija].&amp;[628]">
        <tpls c="1">
          <tpl fld="4" item="148"/>
        </tpls>
      </query>
      <query mdx="[040 Aikasarjaraportoija].[Aikasarjaraportoija].&amp;[506]">
        <tpls c="1">
          <tpl fld="4" item="149"/>
        </tpls>
      </query>
      <query mdx="[040 Aikasarjaraportoija].[Aikasarjaraportoija].&amp;[648]">
        <tpls c="1">
          <tpl fld="4" item="150"/>
        </tpls>
      </query>
      <query mdx="[040 Aikasarjaraportoija].[Aikasarjaraportoija].&amp;[644]">
        <tpls c="1">
          <tpl fld="4" item="151"/>
        </tpls>
      </query>
      <query mdx="[040 Aikasarjaraportoija].[Aikasarjaraportoija].&amp;[106]">
        <tpls c="1">
          <tpl fld="13" item="27"/>
        </tpls>
      </query>
      <query mdx="[040 Aikasarjaraportoija].[Aikasarjaraportoija].&amp;[616]">
        <tpls c="1">
          <tpl fld="4" item="152"/>
        </tpls>
      </query>
      <query mdx="[040 Aikasarjaraportoija].[Aikasarjaraportoija].&amp;[47]">
        <tpls c="1">
          <tpl fld="13" item="28"/>
        </tpls>
      </query>
      <query mdx="[040 Aikasarjaraportoija].[Aikasarjaraportoija].&amp;[584]">
        <tpls c="1">
          <tpl fld="4" item="153"/>
        </tpls>
      </query>
      <query mdx="[040 Aikasarjaraportoija].[Aikasarjaraportoija].&amp;[104]">
        <tpls c="1">
          <tpl fld="13" item="29"/>
        </tpls>
      </query>
      <query mdx="[040 Aikasarjaraportoija].[Aikasarjaraportoija].&amp;[540]">
        <tpls c="1">
          <tpl fld="4" item="154"/>
        </tpls>
      </query>
      <query mdx="[040 Aikasarjaraportoija].[Aikasarjaraportoija].&amp;[551]">
        <tpls c="1">
          <tpl fld="4" item="155"/>
        </tpls>
      </query>
      <query mdx="[040 Aikasarjaraportoija].[Aikasarjaraportoija].&amp;[100]">
        <tpls c="1">
          <tpl fld="13" item="30"/>
        </tpls>
      </query>
      <query mdx="[040 Aikasarjaraportoija].[Aikasarjaraportoija].&amp;[521]">
        <tpls c="1">
          <tpl fld="4" item="156"/>
        </tpls>
      </query>
      <query mdx="[040 Aikasarjaraportoija].[Aikasarjaraportoija].&amp;[116]">
        <tpls c="1">
          <tpl fld="13" item="31"/>
        </tpls>
      </query>
      <query mdx="[040 Aikasarjaraportoija].[Aikasarjaraportoija].&amp;[482]">
        <tpls c="1">
          <tpl fld="4" item="157"/>
        </tpls>
      </query>
      <query mdx="[040 Aikasarjaraportoija].[Aikasarjaraportoija].&amp;[478]">
        <tpls c="1">
          <tpl fld="4" item="158"/>
        </tpls>
      </query>
      <query mdx="[030 Raportoija].[Raportoija].[All].[(201) Aktia Pankki Oyj]]">
        <tpls c="1">
          <tpl fld="8" item="8"/>
        </tpls>
      </query>
      <query mdx="[040 Aikasarjaraportoija].[Aikasarjaraportoija].&amp;[615]">
        <tpls c="1">
          <tpl fld="4" item="159"/>
        </tpls>
      </query>
      <query mdx="[040 Aikasarjaraportoija].[Aikasarjaraportoija].&amp;[504]">
        <tpls c="1">
          <tpl fld="4" item="160"/>
        </tpls>
      </query>
      <query mdx="[040 Aikasarjaraportoija].[Aikasarjaraportoija].&amp;[612]">
        <tpls c="1">
          <tpl fld="4" item="161"/>
        </tpls>
      </query>
      <query mdx="[040 Aikasarjaraportoija].[Aikasarjaraportoija].&amp;[109]">
        <tpls c="1">
          <tpl fld="13" item="32"/>
        </tpls>
      </query>
      <query mdx="[040 Aikasarjaraportoija].[Aikasarjaraportoija].&amp;[554]">
        <tpls c="1">
          <tpl fld="4" item="162"/>
        </tpls>
      </query>
      <query mdx="[040 Aikasarjaraportoija].[Aikasarjaraportoija].&amp;[533]">
        <tpls c="1">
          <tpl fld="4" item="163"/>
        </tpls>
      </query>
      <query mdx="[040 Aikasarjaraportoija].[Aikasarjaraportoija].&amp;[599]">
        <tpls c="1">
          <tpl fld="4" item="164"/>
        </tpls>
      </query>
      <query mdx="[040 Aikasarjaraportoija].[Aikasarjaraportoija].&amp;[568]">
        <tpls c="1">
          <tpl fld="4" item="165"/>
        </tpls>
      </query>
      <query mdx="[040 Aikasarjaraportoija].[Aikasarjaraportoija].&amp;[593]">
        <tpls c="1">
          <tpl fld="4" item="166"/>
        </tpls>
      </query>
      <query mdx="[040 Aikasarjaraportoija].[Aikasarjaraportoija].&amp;[461]">
        <tpls c="1">
          <tpl fld="4" item="167"/>
        </tpls>
      </query>
      <query mdx="[040 Aikasarjaraportoija].[Aikasarjaraportoija].&amp;[647]">
        <tpls c="1">
          <tpl fld="4" item="168"/>
        </tpls>
      </query>
      <query mdx="[040 Aikasarjaraportoija].[Aikasarjaraportoija].&amp;[532]">
        <tpls c="1">
          <tpl fld="4" item="169"/>
        </tpls>
      </query>
      <query mdx="[040 Aikasarjaraportoija].[Aikasarjaraportoija].&amp;[642]">
        <tpls c="1">
          <tpl fld="4" item="170"/>
        </tpls>
      </query>
      <query mdx="[040 Aikasarjaraportoija].[Aikasarjaraportoija].&amp;[602]">
        <tpls c="1">
          <tpl fld="4" item="171"/>
        </tpls>
      </query>
      <query mdx="[040 Aikasarjaraportoija].[Aikasarjaraportoija].&amp;[508]">
        <tpls c="1">
          <tpl fld="4" item="172"/>
        </tpls>
      </query>
      <query mdx="[040 Aikasarjaraportoija].[Aikasarjaraportoija].&amp;[643]">
        <tpls c="1">
          <tpl fld="4" item="173"/>
        </tpls>
      </query>
      <query mdx="[040 Aikasarjaraportoija].[Aikasarjaraportoija].&amp;[543]">
        <tpls c="1">
          <tpl fld="4" item="174"/>
        </tpls>
      </query>
      <query mdx="[040 Aikasarjaraportoija].[Aikasarjaraportoija].&amp;[92]">
        <tpls c="1">
          <tpl fld="13" item="33"/>
        </tpls>
      </query>
      <query mdx="[040 Aikasarjaraportoija].[Aikasarjaraportoija].&amp;[574]">
        <tpls c="1">
          <tpl fld="4" item="175"/>
        </tpls>
      </query>
      <query mdx="[040 Aikasarjaraportoija].[Aikasarjaraportoija].&amp;[639]">
        <tpls c="1">
          <tpl fld="4" item="176"/>
        </tpls>
      </query>
      <query mdx="[040 Aikasarjaraportoija].[Aikasarjaraportoija].&amp;[520]">
        <tpls c="1">
          <tpl fld="4" item="177"/>
        </tpls>
      </query>
      <query mdx="[040 Aikasarjaraportoija].[Aikasarjaraportoija].&amp;[507]">
        <tpls c="1">
          <tpl fld="4" item="178"/>
        </tpls>
      </query>
      <query mdx="[040 Aikasarjaraportoija].[Aikasarjaraportoija].&amp;[428]">
        <tpls c="1">
          <tpl fld="4" item="179"/>
        </tpls>
      </query>
      <query mdx="[040 Aikasarjaraportoija].[Aikasarjaraportoija].&amp;[51]">
        <tpls c="1">
          <tpl fld="13" item="34"/>
        </tpls>
      </query>
      <query mdx="[010 Tieto].[(LASK) Toissijainen pääoma(COREP)]">
        <tpls c="1">
          <tpl fld="1" item="28"/>
        </tpls>
      </query>
      <query mdx="[010 Tieto].[Tiedonkeruuhierarkia riveittäin].[All].[&lt;A&gt; Tase, tulos ja liitetiedot (Tatu)].[&lt;A03i&gt; Tuloslaskelma].[&lt;A03i_17&gt; Myytävissä olevien rahoitusvarojen nettotuotot].[&lt;A03i_17,C3&gt; Myytävissä olevien rahoitusvarojen nettotuotot &lt;yhteensä&gt;]]">
        <tpls c="1">
          <tpl fld="20" item="4"/>
        </tpls>
      </query>
      <query mdx="[010 Tieto].[(LASK) Ydinpääoma (CET1)(COREP)]">
        <tpls c="1">
          <tpl fld="1" item="29"/>
        </tpls>
      </query>
      <query mdx="[010 Tieto].[Tiedonkeruuhierarkia riveittäin].[All].[&lt;A&gt; Tase, tulos ja liitetiedot (Tatu)].[&lt;A03i&gt; Tuloslaskelma].[&lt;A03i_2530&gt; Muut hallintokulut].[&lt;A03i_2530,C3&gt; Muut hallintokulut &lt;yhteensä&gt;]]">
        <tpls c="1">
          <tpl fld="20" item="5"/>
        </tpls>
      </query>
      <query mdx="[010 Tieto].[&lt;F 02.00_460,010&gt; (Arvonalennukset ja niiden (-) peruutukset muista kuin käypään arvoon tulosvaikutteisesti kirjatuista rahoitusvaroista) &lt;kirjanpitoarvo; yhteensä&gt;]]&quot;">
        <tpls c="1">
          <tpl fld="9" item="3"/>
        </tpls>
      </query>
      <query mdx="[010 Tieto].[Tiedonkeruuhierarkia riveittäin].[All].[&lt;FINREP&gt; FINREP (IFRS)].[&lt;F 02.00&gt; Tuloslaskelma].[&lt;F 02.00_160&gt; Osinkotuotot].[&lt;F 02.00_160,010&gt; Osinkotuotot &lt;kirjanpitoarvo; yhteensä&gt;]]&quot;">
        <tpls c="1">
          <tpl fld="20" item="6"/>
        </tpls>
      </query>
      <query mdx="[010 Tieto].[(LASK) Muut palkkiot]">
        <tpls c="1">
          <tpl fld="1" item="30"/>
        </tpls>
      </query>
      <query mdx="[010 Tieto].[(LASK) Luotonannon palkkiot]">
        <tpls c="1">
          <tpl fld="1" item="31"/>
        </tpls>
      </query>
      <query mdx="[010 Tieto].[(LASK) Maksuliikenteen palkkiot]">
        <tpls c="1">
          <tpl fld="1" item="32"/>
        </tpls>
      </query>
      <query mdx="[010 Tieto].[&lt;F 02.00_520,010&gt; (Arvonalennukset ja niiden (-) peruutukset muista kuin rahoitusvaroista) &lt;kirjanpitoarvo; yhteensä&gt;]]">
        <tpls c="1">
          <tpl fld="9" item="4"/>
        </tpls>
      </query>
      <query mdx="[010 Tieto].[(LASK) Standardimenetelmä (SA)(COREP)]">
        <tpls c="1">
          <tpl fld="1" item="33"/>
        </tpls>
      </query>
      <query mdx="[010 Tieto].[&lt;C 02.00_640,010&gt; TOTAL RISK EXPOSURE AMOUNT FOR CREDIT VALUATION ADJUSTMENT &lt;amount&gt;]">
        <tpls c="1">
          <tpl fld="9" item="5"/>
        </tpls>
      </query>
      <query mdx="[010 Tieto].[Tiedonkeruuhierarkia riveittäin].[All].[&lt;A&gt; Tase, tulos ja liitetiedot (Tatu)].[&lt;A03i&gt; Tuloslaskelma].[&lt;A03i_27&gt; Poistot ja arvonalentumiset liikearvoista].[&lt;A03i_27,C3&gt; Poistot ja arvonalentumiset liikearvoista &lt;yhteensä&gt;]]">
        <tpls c="1">
          <tpl fld="20" item="7"/>
        </tpls>
      </query>
      <query mdx="[010 Tieto].[(LASK) Luotto- ja vastapuoliriskin riskipainotetut vastuuerät(COREP)]">
        <tpls c="1">
          <tpl fld="1" item="34"/>
        </tpls>
      </query>
      <query mdx="[010 Tieto].[&lt;F 02.00_200,010&gt; Palkkiotuotot &lt;kirjanpitoarvo; yhteensä&gt;]">
        <tpls c="1">
          <tpl fld="9" item="6"/>
        </tpls>
      </query>
      <query mdx="[010 Tieto].[(LASK) Yleisön ja julkisyhteisöjen talletukset (Ei sis. repoja Q2_2014 ennen)]">
        <tpls c="1">
          <tpl fld="1" item="35"/>
        </tpls>
      </query>
      <query mdx="[010 Tieto].[Tiedonkeruuhierarkia riveittäin].[All].[&lt;A&gt; Tase, tulos ja liitetiedot (Tatu)].[&lt;A03i&gt; Tuloslaskelma].[&lt;A03i_13&gt; Palkkiokulut].[&lt;A03i_13,C3&gt; Palkkiokulut &lt;yhteensä&gt;]]">
        <tpls c="1">
          <tpl fld="20" item="8"/>
        </tpls>
      </query>
      <query mdx="[010 Tieto].[(LASK) Muut riskit (COREP)]">
        <tpls c="1">
          <tpl fld="1" item="36"/>
        </tpls>
      </query>
      <query mdx="[010 Tieto].[(LASK) Positioita, valuuttakursseja ja huodykkeitä koskeva kokonaisriskin määrä (COREP)]">
        <tpls c="1">
          <tpl fld="1" item="37"/>
        </tpls>
      </query>
      <query mdx="[050 Ajankohta].[Neljannes].&amp;[2011Q4]">
        <tpls c="1">
          <tpl fld="2" item="7"/>
        </tpls>
      </query>
      <query mdx="[010 Tieto].[&lt;F 02.00_610&gt; VOITTO / (-) TAPPIO ENNEN VEROJA JATKUVISTA TOIMINNOISTA].[&lt;F 02.00_610,010&gt; VOITTO / (-) TAPPIO ENNEN VEROJA JATKUVISTA TOIMINNOISTA &lt;kirjanpitoarvo; yhteensä&gt;]]&quot;">
        <tpls c="1">
          <tpl fld="15" item="2"/>
        </tpls>
      </query>
      <query mdx="[010 Tieto].[(LASK) Liiketoiminnan tuotot yhteensä, netto]">
        <tpls c="1">
          <tpl fld="1" item="38"/>
        </tpls>
      </query>
      <query mdx="[010 Tieto].[Tiedonkeruuhierarkia riveittäin].[All].[&lt;FINREP&gt; FINREP (IFRS)].[&lt;F 02.00&gt; Tuloslaskelma].[&lt;F 02.00_270&gt; Muut].[&lt;F 02.00_270,010&gt; Muut &lt;kirjanpitoarvo; yhteensä&gt;]]">
        <tpls c="1">
          <tpl fld="20" item="9"/>
        </tpls>
      </query>
      <query mdx="[010 Tieto].[Tiedonkeruuhierarkia riveittäin].[All].[&lt;FINREP&gt; FINREP (IFRS)].[&lt;F 02.00&gt; Tuloslaskelma].[&lt;F 02.00_390&gt; (Poistot)].[&lt;F 02.00_390,010&gt; (Poistot) &lt;kirjanpitoarvo; yhteensä&gt;]]&quot;">
        <tpls c="1">
          <tpl fld="20" item="10"/>
        </tpls>
      </query>
      <query mdx="[010 Tieto].[Tiedonkeruuhierarkia riveittäin].[All].[&lt;FINREP&gt; FINREP (IFRS)].[&lt;F 02.00&gt; Tuloslaskelma].[&lt;F 02.00_350&gt; (Muut liiketoiminnan kulut)].[&lt;F 02.00_350,010&gt; (Muut liiketoiminnan kulut) &lt;kirjanpitoarvo; yhteensä&gt;]]">
        <tpls c="1">
          <tpl fld="20" item="11"/>
        </tpls>
      </query>
      <query mdx="[050 Ajankohta].[Neljannes].[All].[2014Q1].lag(3)">
        <tpls c="1">
          <tpl fld="2" item="8"/>
        </tpls>
      </query>
      <query mdx="[040 Aikasarjaraportoija].[Aikasarjaraportoija].&amp;[412]">
        <tpls c="1">
          <tpl fld="4" item="180"/>
        </tpls>
      </query>
      <query mdx="[050 Ajankohta].[Neljannes].&amp;[2008Q1]">
        <tpls c="1">
          <tpl fld="2" item="9"/>
        </tpls>
      </query>
      <query mdx="[010 Tieto].[(LASK) Hallintokulut]]&quot;">
        <tpls c="1">
          <tpl fld="1" item="39"/>
        </tpls>
      </query>
      <query mdx="[010 Tieto].[&lt;t-ca_4020,05_p-cm-ca_OperationalRiskCapitalRequirements&gt; Liiketoiminta yhteensä &lt;t-ca_05&gt;]">
        <tpls c="1">
          <tpl fld="9" item="7"/>
        </tpls>
      </query>
      <query mdx="[050 Ajankohta].[Neljannes].[All].[2013Q2]]">
        <tpls c="1">
          <tpl fld="2" item="8"/>
        </tpls>
      </query>
      <query mdx="[040 Aikasarjaraportoija].[Aikasarjaraportoija].&amp;[123]">
        <tpls c="1">
          <tpl fld="13" item="35"/>
        </tpls>
      </query>
      <query mdx="[050 Ajankohta].[Neljannes].&amp;[2009Q3]">
        <tpls c="1">
          <tpl fld="2" item="10"/>
        </tpls>
      </query>
      <query mdx="[050 Ajankohta].[Neljannes].&amp;[2007Q3]">
        <tpls c="1">
          <tpl fld="2" item="11"/>
        </tpls>
      </query>
      <query mdx="[010 Tieto].[Tiedonkeruuhierarkia riveittäin].[All].[&lt;FINREP&gt; FINREP (IFRS)].[&lt;F 02.00&gt; Tuloslaskelma].[&lt;F 02.00_380&gt; (Muut hallinnon kulut)].[&lt;F 02.00_380,010&gt; (Muut hallinnon kulut) &lt;kirjanpitoarvo; yhteensä&gt;]]&quot;">
        <tpls c="1">
          <tpl fld="20" item="12"/>
        </tpls>
      </query>
      <query mdx="[010 Tieto].[(LASK) Operatiivisen riskin kokonaismäärä(COREP)]">
        <tpls c="1">
          <tpl fld="1" item="40"/>
        </tpls>
      </query>
      <query mdx="[040 Aikasarjaraportoija].[Aikasarjaraportoija].&amp;[24]">
        <tpls c="1">
          <tpl fld="13" item="36"/>
        </tpls>
      </query>
      <query mdx="[Measures].[Arvo]">
        <tpls c="1">
          <tpl hier="51" item="4294967295"/>
        </tpls>
      </query>
      <query mdx="[010 Tieto].[Tiedonkeruuhierarkia riveittäin].[All].[&lt;FINREP&gt; FINREP (IFRS)].[&lt;F 02.00&gt; Tuloslaskelma].[&lt;F 02.00_010&gt; Korkotuotot].[&lt;F 02.00_010,010&gt; Korkotuotot &lt;kirjanpitoarvo; yhteensä&gt;]]&quot;">
        <tpls c="1">
          <tpl fld="20" item="13"/>
        </tpls>
      </query>
      <query mdx="[010 Tieto].[Tiedonkeruuhierarkia riveittäin].[All].[&lt;FINREP&gt; FINREP (IFRS)].[&lt;F 02.00&gt; Tuloslaskelma].[&lt;F 02.00_350&gt; (Muut liiketoiminnan kulut)].[&lt;F 02.00_350,010&gt; (Muut liiketoiminnan kulut) &lt;kirjanpitoarvo; yhteensä&gt;]]&quot;">
        <tpls c="1">
          <tpl fld="20" item="11"/>
        </tpls>
      </query>
      <query mdx="[010 Tieto].[Tiedonkeruuhierarkia riveittäin].[All].[&lt;FINREP&gt; FINREP (IFRS)].[&lt;F 02.00&gt; Tuloslaskelma].[&lt;F 02.00_370&gt; (Henkilöstökulut)].[&lt;F 02.00_370,010&gt; (Henkilöstökulut) &lt;kirjanpitoarvo; yhteensä&gt;]]&quot;">
        <tpls c="1">
          <tpl fld="20" item="14"/>
        </tpls>
      </query>
      <query mdx="[010 Tieto].[&lt;F 02.00_510,010&gt; (Arvonalennukset ja niiden (-) peruutukset pääomaosuusmenetelmällä käsitellyistä sijoituksista) &lt;kirjanpitoarvo; yhteensä&gt;]]">
        <tpls c="1">
          <tpl fld="9" item="8"/>
        </tpls>
      </query>
      <query mdx="[010 Tieto].[(LASK) Muut kulut (vain FINREP)]]">
        <tpls c="1">
          <tpl fld="1" item="41"/>
        </tpls>
      </query>
      <query mdx="[050 Ajankohta].[Neljannes].&amp;[2005Q3]">
        <tpls c="1">
          <tpl fld="2" item="12"/>
        </tpls>
      </query>
      <query mdx="[010 Tieto].[Tiedonkeruuhierarkia riveittäin].[All].[&lt;FINREP&gt; FINREP (IFRS)].[&lt;F 02.00&gt; Tuloslaskelma].[&lt;F 02.00_240&gt; Lainoista ja muista saamisista].[&lt;F 02.00_240,010&gt; Lainoista ja muista saamisista &lt;kirjanpitoarvo; yhteensä&gt;]]">
        <tpls c="1">
          <tpl fld="20" item="15"/>
        </tpls>
      </query>
      <query mdx="[070 Ajassalaskenta].[Ajassalaskenta].[All].[liukuva 06 kk]]">
        <tpls c="1">
          <tpl fld="7" item="2"/>
        </tpls>
      </query>
      <query mdx="[010 Tieto].[(LASK) Liiketoiminnan tuotot yhteensä, brutto]">
        <tpls c="1">
          <tpl fld="1" item="12"/>
        </tpls>
      </query>
      <query mdx="[010 Tieto].[&lt;C 02.00_630,010&gt; ADDITIONAL RISK EXPOSURE AMOUNT DUE TO FIXED OVERHEADS &lt;amount&gt;]">
        <tpls c="1">
          <tpl fld="9" item="9"/>
        </tpls>
      </query>
      <query mdx="[050 Ajankohta].[Neljannes].&amp;[2012Q3]">
        <tpls c="1">
          <tpl fld="2" item="13"/>
        </tpls>
      </query>
      <query mdx="[040 Aikasarjaraportoija].[Aikasarjaraportoija].&amp;[227]">
        <tpls c="1">
          <tpl fld="13" item="37"/>
        </tpls>
      </query>
      <query mdx="[040 Aikasarjaraportoija].[Aikasarjaraportoija].&amp;[210]">
        <tpls c="1">
          <tpl fld="13" item="38"/>
        </tpls>
      </query>
      <query mdx="[050 Ajankohta].[Neljannes].[All].[2014Q1].lag(4)">
        <tpls c="1">
          <tpl fld="2" item="14"/>
        </tpls>
      </query>
      <query mdx="[010 Tieto].[Tiedonkeruuhierarkia riveittäin].[All].[&lt;FINREP&gt; FINREP (IFRS)].[&lt;F 02.00&gt; Tuloslaskelma].[&lt;F 02.00_250&gt; Eräpäivään asti pidettävistä sijoituksista].[&lt;F 02.00_250,010&gt; Eräpäivään asti pidettävistä sijoituksista &lt;kirjanpitoarvo; yhteensä&gt;]]">
        <tpls c="1">
          <tpl fld="20" item="16"/>
        </tpls>
      </query>
      <query mdx="[010 Tieto].[Tiedonkeruuhierarkia riveittäin].[All].[&lt;A&gt; Tase, tulos ja liitetiedot (Tatu)].[&lt;A03i&gt; Tuloslaskelma].[&lt;A03i_01&gt; Korkotuotot].[&lt;A03i_01,C3&gt; Korkotuotot &lt;yhteensä&gt;]]">
        <tpls c="1">
          <tpl fld="20" item="17"/>
        </tpls>
      </query>
      <query mdx="[050 Ajankohta].[Neljannes].&amp;[2009Q1]">
        <tpls c="1">
          <tpl fld="2" item="15"/>
        </tpls>
      </query>
      <query mdx="[010 Tieto].[(LASK) Ensisijainen pääoma(COREP)]">
        <tpls c="1">
          <tpl fld="1" item="42"/>
        </tpls>
      </query>
      <query mdx="[010 Tieto].[Tiedonkeruuhierarkia riveittäin].[All].[&lt;FINREP&gt; FINREP (IFRS)].[&lt;F 02.00&gt; Tuloslaskelma].[&lt;F 02.00_090&gt; (Korkokulut)].[&lt;F 02.00_090,010&gt; (Korkokulut) &lt;kirjanpitoarvo; yhteensä&gt;]]&quot;">
        <tpls c="1">
          <tpl fld="20" item="18"/>
        </tpls>
      </query>
      <query mdx="[040 Aikasarjaraportoija].[Aikasarjaraportoija].&amp;[417]">
        <tpls c="1">
          <tpl fld="3" item="2"/>
        </tpls>
      </query>
      <query mdx="[050 Ajankohta].[Neljannes].&amp;[2007Q2]">
        <tpls c="1">
          <tpl fld="2" item="16"/>
        </tpls>
      </query>
      <query mdx="[010 Tieto].[&lt;C 02.00_460,010&gt; Risk exposure amount for contributions to the default fund of a CCP &lt;amount&gt;]">
        <tpls c="1">
          <tpl fld="9" item="10"/>
        </tpls>
      </query>
      <query mdx="[010 Tieto].[(LASK) IRB Sisäisten luottoluokitusten menetelmä(COREP)]">
        <tpls c="1">
          <tpl fld="1" item="43"/>
        </tpls>
      </query>
      <query mdx="[010 Tieto].[&lt;F 02.00_280,010&gt; Kaupankäyntitarkoituksessa pidettävien rahoitusvarojen ja -velkojen voitot ja (-) tappiot, netto &lt;kirjanpitoarvo; yhteensä&gt;]]">
        <tpls c="1">
          <tpl fld="9" item="11"/>
        </tpls>
      </query>
      <query mdx="[040 Aikasarjaraportoija].[Aikasarjaraportoija].&amp;[22]">
        <tpls c="1">
          <tpl fld="4" item="181"/>
        </tpls>
      </query>
      <query mdx="[010 Tieto].[&lt;t-ca_400505,05_p-cm-ca_CreditRiskCapitalRequirements&gt; Standardimenetelmä (SA) &lt;t-ca_05&gt;]">
        <tpls c="1">
          <tpl fld="9" item="12"/>
        </tpls>
      </query>
      <query mdx="[010 Tieto].[(LASK) Yleisön ja julkisyhteisöjen takaisinostosopimukset]">
        <tpls c="1">
          <tpl fld="1" item="44"/>
        </tpls>
      </query>
      <query mdx="[010 Tieto].[(LASK) Selvitys-/toimitusriskin kokonaisriskin määrä(COREP)]">
        <tpls c="1">
          <tpl fld="1" item="45"/>
        </tpls>
      </query>
      <query mdx="[010 Tieto].[Tiedonkeruuhierarkia riveittäin].[All].[&lt;A&gt; Tase, tulos ja liitetiedot (Tatu)].[&lt;A03i&gt; Tuloslaskelma].[&lt;A03i_11&gt; Palkkiotuotot].[&lt;A03i_11,C3&gt; Palkkiotuotot &lt;yhteensä&gt;]]">
        <tpls c="1">
          <tpl fld="20" item="19"/>
        </tpls>
      </query>
      <query mdx="[010 Tieto].[Tiedonkeruuhierarkia riveittäin].[All].[&lt;A&gt; Tase, tulos ja liitetiedot (Tatu)].[&lt;A03i&gt; Tuloslaskelma].[&lt;A03i_2505&gt; Henkilöstökulut].[&lt;A03i_2505,C3&gt; Henkilöstökulut &lt;yhteensä&gt;]]">
        <tpls c="1">
          <tpl fld="20" item="20"/>
        </tpls>
      </query>
      <query mdx="[010 Tieto].[&lt;F 02.00_210,010&gt; (Palkkiokulut) &lt;kirjanpitoarvo; yhteensä&gt;]">
        <tpls c="1">
          <tpl fld="9" item="13"/>
        </tpls>
      </query>
      <query mdx="[010 Tieto].[&lt;C 02.00_680,010&gt; TOTAL RISK EXPOSURE AMOUNT RELATED TO LARGE EXPOSURES IN THE TRADING BOOK &lt;amount&gt;]">
        <tpls c="1">
          <tpl fld="9" item="14"/>
        </tpls>
      </query>
      <query mdx="[010 Tieto].[(LASK) Johdannaisten korkotuotot, netto]">
        <tpls c="1">
          <tpl fld="1" item="46"/>
        </tpls>
      </query>
      <query mdx="[010 Tieto].[Tiedonkeruuhierarkia riveittäin].[All].[&lt;FINREP&gt; FINREP (IFRS)].[&lt;F 02.00&gt; Tuloslaskelma].[&lt;F 02.00_450&gt; (Muut varaukset)].[&lt;F 02.00_450,010&gt; (Muut varaukset) &lt;kirjanpitoarvo; yhteensä&gt;]]">
        <tpls c="1">
          <tpl fld="20" item="21"/>
        </tpls>
      </query>
      <query mdx="[010 Tieto].[(LASK) Muiden rahoitusvarojen arvonalentumiset]">
        <tpls c="1">
          <tpl fld="1" item="47"/>
        </tpls>
      </query>
      <query mdx="[010 Tieto].[Tiedonkeruuhierarkia riveittäin].[All].[&lt;A&gt; Tase, tulos ja liitetiedot (Tatu)].[&lt;A03i&gt; Tuloslaskelma].[&lt;A03i_09&gt; Tuotot oman pääoman ehtoisista sijoituksista].[&lt;A03i_09,C3&gt; Tuotot oman pääoman ehtoisista sijoituksista &lt;yhteensä&gt;]]">
        <tpls c="1">
          <tpl fld="20" item="22"/>
        </tpls>
      </query>
      <query mdx="[010 Tieto].[(LASK) Kulut/tuotot pl. arvonalentumiset]">
        <tpls c="1">
          <tpl fld="1" item="48"/>
        </tpls>
      </query>
      <query mdx="[010 Tieto].[Tiedonkeruuhierarkia riveittäin].[All].[&lt;A&gt; Tase, tulos ja liitetiedot (Tatu)].[&lt;A03i&gt; Tuloslaskelma].[&lt;A03i_15&gt; Arvopaperikaupan ja valuuttatoiminnan nettotuotot].[&lt;A03i_15,C3&gt; Arvopaperikaupan ja valuuttatoiminnan nettotuotot &lt;yhteensä&gt;]]">
        <tpls c="1">
          <tpl fld="20" item="23"/>
        </tpls>
      </query>
      <query mdx="[040 Aikasarjaraportoija].[Aikasarjaraportoija].&amp;[476]">
        <tpls c="1">
          <tpl fld="4" item="182"/>
        </tpls>
      </query>
      <query mdx="[050 Ajankohta].[Neljannes].&amp;[2010Q2]">
        <tpls c="1">
          <tpl fld="2" item="17"/>
        </tpls>
      </query>
      <query mdx="[010 Tieto].[(LASK) Arvopaperisidonnaiset palkkiot]">
        <tpls c="1">
          <tpl fld="1" item="49"/>
        </tpls>
      </query>
      <query mdx="[010 Tieto].[(LASK) Muut erät ennen liiketulosta]"/>
      <query mdx="[010 Tieto].[Tiedonkeruuhierarkia riveittäin].[All].[&lt;A&gt; Tase, tulos ja liitetiedot (Tatu)].[&lt;A03i&gt; Tuloslaskelma].[&lt;A03i_05&gt; Korkokulut].[&lt;A03i_05,C3&gt; Korkokulut &lt;yhteensä&gt;]]">
        <tpls c="1">
          <tpl fld="20" item="24"/>
        </tpls>
      </query>
      <query mdx="[010 Tieto].[&lt;F 02.00_290,010&gt; Voitot / (-) tappiot käypään arvoon tulosvaikutteisesti kirjattavista rahoitusvaroista ja -veloista, netto &lt;kirjanpitoarvo; yhteensä&gt;]]&quot;">
        <tpls c="1">
          <tpl fld="9" item="15"/>
        </tpls>
      </query>
      <query mdx="[050 Ajankohta].[Neljannes].&amp;[2012Q4]">
        <tpls c="1">
          <tpl fld="2" item="18"/>
        </tpls>
      </query>
      <query mdx="[010 Tieto].[&lt;t-ca_4010,05_p-cm-ca_SettlementRiskCapitalRequirements&gt; Kaupankäyntivaraston selvittämättä olevat kaupat yhteensä &lt;t-ca_05&gt;]">
        <tpls c="1">
          <tpl fld="9" item="16"/>
        </tpls>
      </query>
      <query mdx="[040 Aikasarjaraportoija].[Aikasarjaraportoija].&amp;[126]">
        <tpls c="1">
          <tpl fld="13" item="39"/>
        </tpls>
      </query>
      <query mdx="[040 Aikasarjaraportoija].[Aikasarjaraportoija].&amp;[411]">
        <tpls c="1">
          <tpl fld="5" item="4"/>
        </tpls>
      </query>
      <query mdx="[050 Ajankohta].[Neljannes].&amp;[2006Q3]">
        <tpls c="1">
          <tpl fld="2" item="19"/>
        </tpls>
      </query>
      <query mdx="[010 Tieto].[Tiedonkeruuhierarkia riveittäin].[&lt;F 02.00_260,010&gt; Jaksotettuun hankintamenoon kirjatuista rahoitusveloista &lt;kirjanpitoarvo; yhteensä&gt;]]">
        <tpls c="1">
          <tpl fld="20" item="25"/>
        </tpls>
      </query>
      <query mdx="[040 Aikasarjaraportoija].[Aikasarjaraportoija].&amp;[658]">
        <tpls c="1">
          <tpl fld="13" item="40"/>
        </tpls>
      </query>
      <query mdx="[050 Ajankohta].[Neljannes].&amp;[2013Q4]">
        <tpls c="1">
          <tpl fld="2" item="5"/>
        </tpls>
      </query>
      <query mdx="[010 Tieto].[&lt;F 02.00_300&gt; Voitot / (-) tappiot suojauslaskennasta, netto].[&lt;F 02.00_300,010&gt; Voitot / (-) tappiot suojauslaskennasta, netto &lt;kirjanpitoarvo; yhteensä&gt;]]">
        <tpls c="1">
          <tpl fld="15" item="3"/>
        </tpls>
      </query>
      <query mdx="[040 Aikasarjaraportoija].[Aikasarjaraportoija].&amp;[671]">
        <tpls c="1">
          <tpl fld="13" item="41"/>
        </tpls>
      </query>
      <query mdx="[010 Tieto].[Tiedonkeruuhierarkia riveittäin].[All].[&lt;A&gt; Tase, tulos ja liitetiedot (Tatu)].[&lt;A03i&gt; Tuloslaskelma].[&lt;A03i_21&gt; Sijoituskiinteistöjen nettotuotot].[&lt;A03i_21,C3&gt; Sijoituskiinteistöjen nettotuotot &lt;yhteensä&gt;]]">
        <tpls c="1">
          <tpl fld="20" item="26"/>
        </tpls>
      </query>
      <query mdx="[040 Aikasarjaraportoija].[Aikasarjaraportoija].&amp;[131]">
        <tpls c="1">
          <tpl fld="13" item="42"/>
        </tpls>
      </query>
      <query mdx="[040 Aikasarjaraportoija].[Aikasarjaraportoija].&amp;[215]">
        <tpls c="1">
          <tpl fld="13" item="43"/>
        </tpls>
      </query>
      <query mdx="[010 Tieto].[(LASK) Muut liiketoiminnan kulut]">
        <tpls c="1">
          <tpl fld="1" item="50"/>
        </tpls>
      </query>
      <query mdx="[050 Ajankohta].[Neljannes].&amp;[2007Q4]">
        <tpls c="1">
          <tpl fld="2" item="20"/>
        </tpls>
      </query>
      <query mdx="[050 Ajankohta].[Neljannes].&amp;[2008Q4]">
        <tpls c="1">
          <tpl fld="2" item="21"/>
        </tpls>
      </query>
      <query mdx="[040 Aikasarjaraportoija].[Aikasarjaraportoija].&amp;[152]">
        <tpls c="1">
          <tpl fld="13" item="44"/>
        </tpls>
      </query>
      <query mdx="[050 Ajankohta].[Neljannes].[All].[2014Q1].lag(1)">
        <tpls c="1">
          <tpl fld="2" item="5"/>
        </tpls>
      </query>
      <query mdx="[040 Aikasarjaraportoija].[Aikasarjaraportoija].&amp;[163]">
        <tpls c="1">
          <tpl fld="13" item="45"/>
        </tpls>
      </query>
      <query mdx="[050 Ajankohta].[Neljannes].[All].[2014Q1]]">
        <tpls c="1">
          <tpl fld="2" item="22"/>
        </tpls>
      </query>
      <query mdx="[040 Aikasarjaraportoija].[Aikasarjaraportoija].&amp;[128]">
        <tpls c="1">
          <tpl fld="13" item="46"/>
        </tpls>
      </query>
      <query mdx="[050 Ajankohta].[Neljannes].&amp;[2013Q3]">
        <tpls c="1">
          <tpl fld="2" item="23"/>
        </tpls>
      </query>
      <query mdx="[040 Aikasarjaraportoija].[Aikasarjaraportoija].&amp;[150]">
        <tpls c="1">
          <tpl fld="13" item="47"/>
        </tpls>
      </query>
      <query mdx="[010 Tieto].[&lt;F 02.00_430,010&gt; (Varaukset / (-) varausten peruutukset) &lt;kirjanpitoarvo; yhteensä&gt;]]">
        <tpls c="1">
          <tpl fld="9" item="17"/>
        </tpls>
      </query>
      <query mdx="[070 Ajassalaskenta].[Ajassalaskenta].[All].[liukuva 03 kk]]">
        <tpls c="1">
          <tpl fld="7" item="3"/>
        </tpls>
      </query>
      <query mdx="[010 Tieto].[(LASK) Muut hallintokulut]">
        <tpls c="1">
          <tpl fld="1" item="6"/>
        </tpls>
      </query>
      <query mdx="[010 Tieto].[Tiedonkeruuhierarkia riveittäin].[All].[&lt;FINREP&gt; FINREP (IFRS)].[&lt;F 02.00&gt; Tuloslaskelma].[&lt;F 02.00_230&gt; Myytävissä olevista rahoitusvaroista].[&lt;F 02.00_230,010&gt; Myytävissä olevista rahoitusvaroista &lt;kirjanpitoarvo; yhteensä&gt;]]&quot;">
        <tpls c="1">
          <tpl fld="20" item="27"/>
        </tpls>
      </query>
      <query mdx="[040 Aikasarjaraportoija].[Aikasarjaraportoija].&amp;[151]">
        <tpls c="1">
          <tpl fld="13" item="48"/>
        </tpls>
      </query>
      <query mdx="[050 Ajankohta].[Neljannes].&amp;[2014Q2]">
        <tpls c="1">
          <tpl fld="2" item="0"/>
        </tpls>
      </query>
      <query mdx="[010 Tieto].[(LASK) Ydinpääoman ylijäämä(+)/alijäämä(-)(COREP)]">
        <tpls c="1">
          <tpl fld="1" item="51"/>
        </tpls>
      </query>
      <query mdx="[010 Tieto].[&lt;A03i_33,C3&gt; Arvonalentumistappiot luotoista ja muista sitoumuksista &lt;yhteensä&gt;]]">
        <tpls c="1">
          <tpl fld="9" item="18"/>
        </tpls>
      </query>
      <query mdx="[050 Ajankohta].[Neljannes].[All].[2014Q1].lag(2)">
        <tpls c="1">
          <tpl fld="2" item="23"/>
        </tpls>
      </query>
      <query mdx="[050 Ajankohta].[Neljannes].&amp;[2006Q1]">
        <tpls c="1">
          <tpl fld="2" item="24"/>
        </tpls>
      </query>
      <query mdx="[010 Tieto].[Tiedonkeruuhierarkia riveittäin].[All].[&lt;FINREP&gt; FINREP (IFRS)].[&lt;F 02.00&gt; Tuloslaskelma].[&lt;F 02.00_355&gt; LIIKETOIMINNAN TUOTOT YHTEENSÄ, NETTO].[&lt;F 02.00_355,010&gt; LIIKETOIMINNAN TUOTOT YHTEENSÄ, NETTO &lt;kirjanpitoarvo; yhteensä&gt;]]">
        <tpls c="1">
          <tpl fld="20" item="28"/>
        </tpls>
      </query>
      <query mdx="[040 Aikasarjaraportoija].[Aikasarjaraportoija].&amp;[127]">
        <tpls c="1">
          <tpl fld="13" item="49"/>
        </tpls>
      </query>
      <query mdx="[010 Tieto].[Tiedonkeruuhierarkia riveittäin].[All].[&lt;FINREP&gt; FINREP (IFRS)].[&lt;F 02.00&gt; Tuloslaskelma].[&lt;F 02.00_580&gt; Tulokseen kirjattu negatiivinen liikearvo].[&lt;F 02.00_580,010&gt; Tulokseen kirjattu negatiivinen liikearvo &lt;kirjanpitoarvo; yhteensä&gt;]]&quot;">
        <tpls c="1">
          <tpl fld="20" item="29"/>
        </tpls>
      </query>
      <query mdx="[040 Aikasarjaraportoija].[Aikasarjaraportoija].&amp;[159]">
        <tpls c="1">
          <tpl fld="13" item="50"/>
        </tpls>
      </query>
      <query mdx="[010 Tieto].[(LASK) Poistot ja arvonalentumiset muista kuin rahoitusvaroista]">
        <tpls c="1">
          <tpl fld="1" item="52"/>
        </tpls>
      </query>
      <query mdx="[010 Tieto].[&lt;F 02.00_600,010&gt; Voitto / (-) tappio myytävänä oleviksi luokitelluista pitkäaikaisista omaisuuseristä ja luovutettavien erien ryhmistä &lt;kirjanpitoarvo; yhteensä&gt;]]">
        <tpls c="1">
          <tpl fld="9" item="19"/>
        </tpls>
      </query>
      <query mdx="[010 Tieto].[&lt;F 02.00_150&gt; (Kulut niistä oman pääoman ehtoisista instrumenteista, jotka ovat lunastettavissa)].[&lt;F 02.00_150,010&gt; (Kulut niistä oman pääoman ehtoisista instrumenteista, jotka ovat lunastettavissa) &lt;kirjanpitoarvo; yhteensä&gt;]]">
        <tpls c="1">
          <tpl fld="15" item="4"/>
        </tpls>
      </query>
      <query mdx=" "/>
      <query mdx="[050 Ajankohta].[Neljannes].&amp;[2006Q2]">
        <tpls c="1">
          <tpl fld="2" item="25"/>
        </tpls>
      </query>
      <query mdx="[010 Tieto].[Tiedonkeruuhierarkia riveittäin].[All].[&lt;A&gt; Tase, tulos ja liitetiedot (Tatu)].[&lt;A03i&gt; Tuloslaskelma].[&lt;A03i_19&gt; Suojauslaskennan nettotulos].[&lt;A03i_19,C3&gt; Suojauslaskennan nettotulos &lt;yhteensä&gt;]]">
        <tpls c="1">
          <tpl fld="20" item="30"/>
        </tpls>
      </query>
      <query mdx="[010 Tieto].[&lt;F 02.00_330,010&gt; Rahoitusvaroihin kuulumattoman omaisuuserän taseesta poiskirjaamisesta syntyneet voitot / (-) tappiot &lt;kirjanpitoarvo; yhteensä&gt;]]">
        <tpls c="1">
          <tpl fld="9" item="20"/>
        </tpls>
      </query>
      <query mdx="[010 Tieto].[(LASK) Yleisön ja julkisyhteisöjen käänteiset takaisinostosopimukset]">
        <tpls c="1">
          <tpl fld="1" item="53"/>
        </tpls>
      </query>
      <query mdx="[010 Tieto].[Tiedonkeruuhierarkia riveittäin].[All].[&lt;A&gt; Tase, tulos ja liitetiedot (Tatu)].[&lt;A03i&gt; Tuloslaskelma].[&lt;A03i_39&gt; Liikevoitto/-tappio].[&lt;A03i_39,C3&gt; Liikevoitto/-tappio &lt;yhteensä&gt;]]">
        <tpls c="1">
          <tpl fld="20" item="31"/>
        </tpls>
      </query>
      <query mdx="[050 Ajankohta].[Neljannes].&amp;[2009Q4]">
        <tpls c="1">
          <tpl fld="2" item="26"/>
        </tpls>
      </query>
      <query mdx="[050 Ajankohta].[Neljannes].&amp;[2014Q1]">
        <tpls c="1">
          <tpl fld="2" item="22"/>
        </tpls>
      </query>
      <query mdx="[050 Ajankohta].[Neljannes].&amp;[2007Q1]">
        <tpls c="1">
          <tpl fld="2" item="27"/>
        </tpls>
      </query>
      <query mdx="[010 Tieto].[&lt;t-ca_4025,05_p-cm-ca_OtherTransitionalCapitalRequirements&gt; Muut omien varojen vaatimukset &lt;t-ca_05&gt;]">
        <tpls c="1">
          <tpl fld="9" item="21"/>
        </tpls>
      </query>
      <query mdx="[010 Tieto].[&lt;t-ca_4015,05_p-cm-ca_MarketRiskCapitalRequirements&gt; Korkosopimusten ja osakkeiden positioriskin, valuuttakurssiriskin ja hyödykeriskin omien varojen vaatimus yhteensä &lt;t-ca_05&gt;]">
        <tpls c="1">
          <tpl fld="9" item="22"/>
        </tpls>
      </query>
      <query mdx="[050 Ajankohta].[Neljannes].&amp;[2010Q3]">
        <tpls c="1">
          <tpl fld="2" item="28"/>
        </tpls>
      </query>
      <query mdx="[010 Tieto].[&lt;F 02.00_310,010&gt; Kurssierot (voitto / (-) tappio), netto &lt;kirjanpitoarvo; yhteensä&gt;]]&quot;">
        <tpls c="1">
          <tpl fld="9" item="23"/>
        </tpls>
      </query>
      <query mdx="[070 Ajassalaskenta].[Ajassalaskenta].[All].[liukuva 12 kk]]">
        <tpls c="1">
          <tpl fld="7" item="1"/>
        </tpls>
      </query>
      <query mdx="[040 Aikasarjaraportoija].[Aikasarjaraportoija].&amp;[125]">
        <tpls c="1">
          <tpl fld="13" item="51"/>
        </tpls>
      </query>
      <query mdx="[010 Tieto].[&lt;F 02.00_580,010&gt; Tulokseen kirjattu negatiivinen liikearvo &lt;kirjanpitoarvo; yhteensä&gt;]]">
        <tpls c="1">
          <tpl fld="9" item="24"/>
        </tpls>
      </query>
      <query mdx="[040 Aikasarjaraportoija].[Aikasarjaraportoija].&amp;[154]">
        <tpls c="1">
          <tpl fld="13" item="52"/>
        </tpls>
      </query>
      <query mdx="[040 Aikasarjaraportoija].[Aikasarjaraportoija].&amp;[410]">
        <tpls c="1">
          <tpl fld="5" item="5"/>
        </tpls>
      </query>
      <query mdx="[010 Tieto].[&lt;A03i_35,C3&gt; Muiden rahoitusvarojen arvonalentumistappiot &lt;yhteensä&gt;]]">
        <tpls c="1">
          <tpl fld="9" item="25"/>
        </tpls>
      </query>
      <query mdx="[050 Ajankohta].[Neljannes].&amp;[2013Q2]">
        <tpls c="1">
          <tpl fld="2" item="8"/>
        </tpls>
      </query>
      <query mdx="[010 Tieto].[Tiedonkeruuhierarkia].[All].[&lt;FINREP&gt; FINREP (IFRS)].[&lt;F 02.00&gt; Tuloslaskelma].[&lt;F 02.00_310,010&gt; Kurssierot (voitto / (-) tappio), netto &lt;kirjanpitoarvo; yhteensä&gt;]]">
        <tpls c="1">
          <tpl fld="9" item="23"/>
        </tpls>
      </query>
      <query mdx="[010 Tieto].[&lt;A03i_29&gt; Poistot ja arvonalentumiset aineellisista ja aineettomista hyödykkeistä].[&lt;A03i_29,C3&gt; Poistot ja arvonalentumiset aineellisista ja aineettomista hyödykkeistä &lt;yhteensä&gt;]]">
        <tpls c="1">
          <tpl fld="15" item="5"/>
        </tpls>
      </query>
      <query mdx="[050 Ajankohta].[Neljannes].&amp;[2013Q1]">
        <tpls c="1">
          <tpl fld="2" item="14"/>
        </tpls>
      </query>
      <query mdx="[040 Aikasarjaraportoija].[Aikasarjaraportoija].&amp;[124]">
        <tpls c="1">
          <tpl fld="13" item="53"/>
        </tpls>
      </query>
      <query mdx="[010 Tieto].[Tiedonkeruuhierarkia riveittäin].[All].[&lt;A&gt; Tase, tulos ja liitetiedot (Tatu)].[&lt;A03i&gt; Tuloslaskelma].[&lt;A03i_31&gt; Liiketoiminnan muut kulut].[&lt;A03i_31,C3&gt; Liiketoiminnan muut kulut &lt;yhteensä&gt;]]">
        <tpls c="1">
          <tpl fld="20" item="32"/>
        </tpls>
      </query>
      <query mdx="[010 Tieto].[Tiedonkeruuhierarkia riveittäin].[All].[&lt;A&gt; Tase, tulos ja liitetiedot (Tatu)].[&lt;A03i&gt; Tuloslaskelma].[&lt;A03i_37&gt; Osuus osakkuusyritysten tuloksesta].[&lt;A03i_37,C3&gt; Osuus osakkuusyritysten tuloksesta &lt;yhteensä&gt;]]">
        <tpls c="1">
          <tpl fld="20" item="33"/>
        </tpls>
      </query>
      <query mdx="[050 Ajankohta].[Neljannes].&amp;[2009Q2]">
        <tpls c="1">
          <tpl fld="2" item="29"/>
        </tpls>
      </query>
      <query mdx="[010 Tieto].[&lt;F 02.00_610&gt; VOITTO / (-) TAPPIO ENNEN VEROJA JATKUVISTA TOIMINNOISTA].[&lt;F 02.00_610,010&gt; VOITTO / (-) TAPPIO ENNEN VEROJA JATKUVISTA TOIMINNOISTA &lt;kirjanpitoarvo; yhteensä&gt;]]">
        <tpls c="1">
          <tpl fld="15" item="2"/>
        </tpls>
      </query>
      <query mdx="[050 Ajankohta].[Neljannes].&amp;[2006Q4]">
        <tpls c="1">
          <tpl fld="2" item="30"/>
        </tpls>
      </query>
      <query mdx="[050 Ajankohta].[Neljannes].&amp;[2014Q3]">
        <tpls c="1">
          <tpl fld="2" item="31"/>
        </tpls>
      </query>
      <query mdx="[010 Tieto].[(LASK) Henkilöstökulut]">
        <tpls c="1">
          <tpl fld="1" item="18"/>
        </tpls>
      </query>
      <query mdx="[050 Ajankohta].[Neljannes].&amp;[2005Q4]">
        <tpls c="1">
          <tpl fld="2" item="32"/>
        </tpls>
      </query>
      <query mdx="[010 Tieto].[&lt;F 02.00_590,010&gt; Osuus voitosta / (-) tappiosta pääomaosuusmenettelyllä käsitellyistä sijoituksista &lt;kirjanpitoarvo; yhteensä&gt;]">
        <tpls c="1">
          <tpl fld="9" item="26"/>
        </tpls>
      </query>
      <query mdx="[040 Aikasarjaraportoija].[Aikasarjaraportoija].&amp;[132]">
        <tpls c="1">
          <tpl fld="13" item="54"/>
        </tpls>
      </query>
      <query mdx="[010 Tieto].[(LASK) Korkokate ilman johdannaisten vaikutusta]">
        <tpls c="1">
          <tpl fld="1" item="54"/>
        </tpls>
      </query>
      <query mdx="[050 Ajankohta].[Neljannes].&amp;[2012Q1]">
        <tpls c="1">
          <tpl fld="2" item="33"/>
        </tpls>
      </query>
      <query mdx="[010 Tieto].[&lt;t-ca_400510,05_p-cm-ca_CreditRiskCapitalRequirements&gt; IRB Sisäisten luottoluokitusten menetelmä &lt;t-ca_05&gt;]">
        <tpls c="1">
          <tpl fld="9" item="27"/>
        </tpls>
      </query>
      <query mdx="[040 Aikasarjaraportoija].[Aikasarjaraportoija].&amp;[133]">
        <tpls c="1">
          <tpl fld="13" item="55"/>
        </tpls>
      </query>
      <query mdx="[050 Ajankohta].[Neljannes].&amp;[2012Q2]">
        <tpls c="1">
          <tpl fld="2" item="34"/>
        </tpls>
      </query>
      <query mdx="[010 Tieto].[Tiedonkeruuhierarkia riveittäin].[All].[&lt;FINREP&gt; FINREP (IFRS)].[&lt;F 02.00&gt; Tuloslaskelma].[&lt;F 02.00_440&gt; (Annetut sitoumukset ja vakuudet)].[&lt;F 02.00_440,010&gt; (Annetut sitoumukset ja vakuudet) &lt;kirjanpitoarvo; yhteensä&gt;]]">
        <tpls c="1">
          <tpl fld="20" item="34"/>
        </tpls>
      </query>
      <query mdx="[050 Ajankohta].[Neljannes].&amp;[2010Q1]">
        <tpls c="1">
          <tpl fld="2" item="35"/>
        </tpls>
      </query>
      <query mdx="[040 Aikasarjaraportoija].[Aikasarjaraportoija].&amp;[205]">
        <tpls c="1">
          <tpl fld="13" item="56"/>
        </tpls>
      </query>
      <query mdx="[050 Ajankohta].[Neljannes].&amp;[2005Q2]">
        <tpls c="1">
          <tpl fld="2" item="36"/>
        </tpls>
      </query>
      <query mdx="[040 Aikasarjaraportoija].[Aikasarjaraportoija].&amp;[157]">
        <tpls c="1">
          <tpl fld="13" item="57"/>
        </tpls>
      </query>
      <query mdx="[050 Ajankohta].[Neljannes].&amp;[2008Q2]">
        <tpls c="1">
          <tpl fld="2" item="37"/>
        </tpls>
      </query>
      <query mdx="[010 Tieto].[&lt;F 07.00_120,090&gt; Luotot &lt;ryhmäkohtaiset arvonalentumistappiot&gt;]">
        <tpls c="1">
          <tpl fld="9" item="28"/>
        </tpls>
      </query>
      <query mdx="[010 Tieto].[Tiedonkeruuhierarkia riveittäin].[All].[&lt;FINREP&gt; FINREP (IFRS)].[&lt;F 02.00&gt; Tuloslaskelma].[&lt;F 02.00_490&gt; (Lainoista ja muista saamisista)].[&lt;F 02.00_490,010&gt; (Lainoista ja muista saamisista) &lt;kirjanpitoarvo; yhteensä&gt;]]">
        <tpls c="1">
          <tpl fld="20" item="35"/>
        </tpls>
      </query>
      <query mdx="[040 Aikasarjaraportoija].[Aikasarjaraportoija].&amp;[156]">
        <tpls c="1">
          <tpl fld="13" item="58"/>
        </tpls>
      </query>
      <query mdx="[050 Ajankohta].[Neljannes].&amp;[2010Q4]">
        <tpls c="1">
          <tpl fld="2" item="38"/>
        </tpls>
      </query>
      <query mdx="[040 Aikasarjaraportoija].[Aikasarjaraportoija].&amp;[121]">
        <tpls c="1">
          <tpl fld="13" item="59"/>
        </tpls>
      </query>
      <query mdx="[050 Ajankohta].[Neljannes].&amp;[2008Q3]">
        <tpls c="1">
          <tpl fld="2" item="39"/>
        </tpls>
      </query>
      <query mdx="[050 Ajankohta].[Neljannes].&amp;[2011Q1]">
        <tpls c="1">
          <tpl fld="2" item="40"/>
        </tpls>
      </query>
      <query mdx="[040 Aikasarjaraportoija].[Aikasarjaraportoija].&amp;[217]">
        <tpls c="1">
          <tpl fld="13" item="60"/>
        </tpls>
      </query>
      <query mdx="[050 Ajankohta].[Neljannes].&amp;[2011Q2]">
        <tpls c="1">
          <tpl fld="2" item="41"/>
        </tpls>
      </query>
      <query mdx="[050 Ajankohta].[Neljannes].&amp;[2011Q3]">
        <tpls c="1">
          <tpl fld="2" item="42"/>
        </tpls>
      </query>
      <query mdx="[040 Aikasarjaraportoija].[Aikasarjaraportoija].&amp;[129]">
        <tpls c="1">
          <tpl fld="13" item="61"/>
        </tpls>
      </query>
      <query mdx="[040 Aikasarjaraportoija].[Aikasarjaraportoija].&amp;[222]">
        <tpls c="1">
          <tpl fld="13" item="62"/>
        </tpls>
      </query>
      <query mdx="[050 Ajankohta].[Neljannes].&amp;[2005Q1]">
        <tpls c="1">
          <tpl fld="2" item="43"/>
        </tpls>
      </query>
      <query mdx="[050 Ajankohta].[Kalenteri].[2015Q2].lag(1)">
        <tpls c="1">
          <tpl fld="22" item="3"/>
        </tpls>
      </query>
      <query mdx="[050 Ajankohta].[Kalenteri].[2015Q2].lag(4)">
        <tpls c="1">
          <tpl fld="22" item="4"/>
        </tpls>
      </query>
      <query mdx="[040 Aikasarjaraportoija].[AikasarjaraportoijaID].&amp;[670]">
        <tpls c="1">
          <tpl fld="10" item="2"/>
        </tpls>
      </query>
      <query mdx="[050 Ajankohta].[Kalenteri].[2015Q1].lag(1)">
        <tpls c="1">
          <tpl fld="22" item="5"/>
        </tpls>
      </query>
      <query mdx="[050 Ajankohta].[Kalenteri].[2014Q4].lag(1)">
        <tpls c="1">
          <tpl fld="22" item="6"/>
        </tpls>
      </query>
      <query mdx="[050 Ajankohta].[Kalenteri].[2014Q3].lag(1)">
        <tpls c="1">
          <tpl fld="22" item="4"/>
        </tpls>
      </query>
      <query mdx="[050 Ajankohta].[Kalenteri].[2014Q2].lag(1)">
        <tpls c="1">
          <tpl fld="22" item="7"/>
        </tpls>
      </query>
      <query mdx="[050 Ajankohta].[Kalenteri].[2014Q1].lag(1)">
        <tpls c="1">
          <tpl fld="22" item="0"/>
        </tpls>
      </query>
      <query mdx="[050 Ajankohta].[Kalenteri].[2013Q4].lag(1)">
        <tpls c="1">
          <tpl fld="22" item="1"/>
        </tpls>
      </query>
      <query mdx="[050 Ajankohta].[Kalenteri].[2013Q3].lag(1)">
        <tpls c="1">
          <tpl fld="22" item="2"/>
        </tpls>
      </query>
      <query mdx="[050 Ajankohta].[Kalenteri].[2013Q2].lag(1)">
        <tpls c="1">
          <tpl fld="22" item="8"/>
        </tpls>
      </query>
      <query mdx="[050 Ajankohta].[Kalenteri].[2013Q1].lag(1)">
        <tpls c="1">
          <tpl fld="22" item="9"/>
        </tpls>
      </query>
      <query mdx="[050 Ajankohta].[Kalenteri].[2012Q4].lag(1)">
        <tpls c="1">
          <tpl fld="22" item="10"/>
        </tpls>
      </query>
    </queryCache>
    <serverFormats count="4">
      <serverFormat format="#,##0;-#,##0;0;\-\-"/>
      <serverFormat format="#0.00 %;-#0.0 %;#0.0 %;\-\-"/>
      <serverFormat format="#0.00 %;-#0.00 %;#0.0 %;\-\-"/>
      <serverFormat format="#,##0\´\´;-#,##0\´\´;0;\-\-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5:V64"/>
  <sheetViews>
    <sheetView topLeftCell="A19" workbookViewId="0">
      <selection activeCell="A36" sqref="A36:XFD36"/>
    </sheetView>
  </sheetViews>
  <sheetFormatPr defaultColWidth="9.109375" defaultRowHeight="14.4" x14ac:dyDescent="0.3"/>
  <cols>
    <col min="1" max="2" width="9.109375" style="7"/>
    <col min="3" max="3" width="33.6640625" style="7" customWidth="1"/>
    <col min="4" max="4" width="87.6640625" style="7" customWidth="1"/>
    <col min="5" max="5" width="14.5546875" style="7" customWidth="1"/>
    <col min="6" max="6" width="15.5546875" style="7" bestFit="1" customWidth="1"/>
    <col min="7" max="7" width="13.33203125" style="7" customWidth="1"/>
    <col min="8" max="8" width="12.33203125" style="7" customWidth="1"/>
    <col min="9" max="10" width="10.88671875" style="7" customWidth="1"/>
    <col min="11" max="16384" width="9.109375" style="7"/>
  </cols>
  <sheetData>
    <row r="5" spans="3:10" x14ac:dyDescent="0.3">
      <c r="D5" s="6" t="str" vm="26">
        <f>CUBEMEMBER("riskias","[040 Aikasarjaraportoija].[Aikasarjaraportoija].&amp;[462]","Pankkisektori")</f>
        <v>Pankkisektori</v>
      </c>
      <c r="E5" s="6"/>
    </row>
    <row r="6" spans="3:10" x14ac:dyDescent="0.3">
      <c r="D6" s="7" t="str" vm="25">
        <f>CUBEMEMBER("riskias","[Measures].[Arvo]]")</f>
        <v>Arvo</v>
      </c>
    </row>
    <row r="7" spans="3:10" x14ac:dyDescent="0.3">
      <c r="D7" s="7" t="str" vm="48">
        <f>CUBEMEMBER("riskias","[070 Ajassalaskenta].[Ajassalaskenta].[All].[Alkuperäinen arvo]]")</f>
        <v>Alkuperäinen arvo</v>
      </c>
    </row>
    <row r="10" spans="3:10" x14ac:dyDescent="0.3">
      <c r="C10" s="2" t="s">
        <v>0</v>
      </c>
      <c r="D10" s="2" t="s">
        <v>1</v>
      </c>
      <c r="E10" s="7" t="str" vm="13">
        <f>CUBEMEMBER("riskias","[050 Ajankohta].[Neljannes].[All].[2014Q2]]")</f>
        <v>2014Q2</v>
      </c>
      <c r="F10" s="7" t="str" vm="12">
        <f>CUBEMEMBER("riskias","[050 Ajankohta].[Neljannes].[All].[2014Q1]]")</f>
        <v>2014Q1</v>
      </c>
      <c r="G10" s="7" t="str" vm="11">
        <f>CUBEMEMBER("riskias","[050 Ajankohta].[Neljannes].[All].[2014Q1].lag(1)")</f>
        <v>2013Q4</v>
      </c>
      <c r="H10" s="7" t="str" vm="10">
        <f>CUBEMEMBER("riskias","[050 Ajankohta].[Neljannes].[All].[2014Q1].lag(2)")</f>
        <v>2013Q3</v>
      </c>
      <c r="I10" s="7" t="str" vm="9">
        <f>CUBEMEMBER("riskias","[050 Ajankohta].[Neljannes].[All].[2014Q1].lag(3)")</f>
        <v>2013Q2</v>
      </c>
      <c r="J10" s="7" t="str" vm="8">
        <f>CUBEMEMBER("riskias","[050 Ajankohta].[Neljannes].[All].[2014Q1].lag(4)")</f>
        <v>2013Q1</v>
      </c>
    </row>
    <row r="11" spans="3:10" x14ac:dyDescent="0.3">
      <c r="C11" s="2"/>
      <c r="D11" s="2" t="s">
        <v>2</v>
      </c>
      <c r="E11" s="4">
        <f t="shared" ref="E11:J11" si="0">E12+E15+E18+E26</f>
        <v>3347650239.21</v>
      </c>
      <c r="F11" s="4">
        <f t="shared" si="0"/>
        <v>1697917814.1699996</v>
      </c>
      <c r="G11" s="4">
        <f t="shared" si="0"/>
        <v>6316171960.0799999</v>
      </c>
      <c r="H11" s="4">
        <f t="shared" si="0"/>
        <v>4818448009.6900005</v>
      </c>
      <c r="I11" s="4">
        <f t="shared" si="0"/>
        <v>3208490286.5600004</v>
      </c>
      <c r="J11" s="4">
        <f t="shared" si="0"/>
        <v>1551307853.6300001</v>
      </c>
    </row>
    <row r="12" spans="3:10" s="2" customFormat="1" x14ac:dyDescent="0.3">
      <c r="D12" s="2" t="s">
        <v>3</v>
      </c>
      <c r="E12" s="1">
        <f t="shared" ref="E12:J12" si="1">E13-E14</f>
        <v>1471715151.0300002</v>
      </c>
      <c r="F12" s="1">
        <f t="shared" si="1"/>
        <v>752646431.3599999</v>
      </c>
      <c r="G12" s="1">
        <f t="shared" si="1"/>
        <v>3033705849.9100003</v>
      </c>
      <c r="H12" s="1">
        <f t="shared" si="1"/>
        <v>2194117357.3000002</v>
      </c>
      <c r="I12" s="1">
        <f t="shared" si="1"/>
        <v>1475116249.9100001</v>
      </c>
      <c r="J12" s="1">
        <f t="shared" si="1"/>
        <v>723768219.62</v>
      </c>
    </row>
    <row r="13" spans="3:10" x14ac:dyDescent="0.3">
      <c r="C13" s="7" t="str" vm="53">
        <f>CUBEMEMBER("riskias","[010 Tieto].[Tiedonkeruuhierarkia riveittäin].[All].[&lt;A&gt; Tase, tulos ja liitetiedot (Tatu)].[&lt;A03i&gt; Tuloslaskelma].[&lt;A03i_01&gt; Korkotuotot].[&lt;A03i_01,C3&gt; Korkotuotot &lt;yhteensä&gt;]]")</f>
        <v>&lt;A03i_01,C3&gt; Korkotuotot &lt;yhteensä&gt;</v>
      </c>
      <c r="D13" s="7" t="str" vm="167">
        <f>CUBEMEMBER("riskias","[010 Tieto].[Tiedonkeruuhierarkia riveittäin].[All].[&lt;FINREP&gt; FINREP (IFRS)].[&lt;F 02.00&gt; Tuloslaskelma].[&lt;F 02.00_010&gt; Korkotuotot].[&lt;F 02.00_010,010&gt; Korkotuotot &lt;kirjanpitoarvo; yhteensä&gt;]]""")</f>
        <v>&lt;F 02.00_010,010&gt; Korkotuotot &lt;kirjanpitoarvo; yhteensä&gt;</v>
      </c>
      <c r="E13" s="7" vm="204">
        <f>CUBEVALUE("riskias",$D13,E$10,$D$5,$D$6,$D$7)</f>
        <v>2823102691.3800001</v>
      </c>
      <c r="F13" s="7" vm="216">
        <f>CUBEVALUE("riskias",$D13,F$10,$D$5,$D$6,$D$7)</f>
        <v>1417601489.8199999</v>
      </c>
      <c r="G13" s="7" vm="54">
        <f t="shared" ref="G13:J14" si="2">CUBEVALUE("riskias",$C13,G$10,$D$5,$D$6,$D$7)</f>
        <v>5547285064.0200005</v>
      </c>
      <c r="H13" s="7" vm="55">
        <f t="shared" si="2"/>
        <v>4145507671.4099998</v>
      </c>
      <c r="I13" s="7" vm="56">
        <f t="shared" si="2"/>
        <v>2751400464.02</v>
      </c>
      <c r="J13" s="7" vm="57">
        <f t="shared" si="2"/>
        <v>1374301659.54</v>
      </c>
    </row>
    <row r="14" spans="3:10" x14ac:dyDescent="0.3">
      <c r="C14" s="7" t="str" vm="58">
        <f>CUBEMEMBER("riskias","[010 Tieto].[Tiedonkeruuhierarkia riveittäin].[All].[&lt;A&gt; Tase, tulos ja liitetiedot (Tatu)].[&lt;A03i&gt; Tuloslaskelma].[&lt;A03i_05&gt; Korkokulut].[&lt;A03i_05,C3&gt; Korkokulut &lt;yhteensä&gt;]]")</f>
        <v>&lt;A03i_05,C3&gt; Korkokulut &lt;yhteensä&gt;</v>
      </c>
      <c r="D14" s="7" t="str" vm="166">
        <f>CUBEMEMBER("riskias","[010 Tieto].[Tiedonkeruuhierarkia riveittäin].[All].[&lt;FINREP&gt; FINREP (IFRS)].[&lt;F 02.00&gt; Tuloslaskelma].[&lt;F 02.00_090&gt; (Korkokulut)].[&lt;F 02.00_090,010&gt; (Korkokulut) &lt;kirjanpitoarvo; yhteensä&gt;]]""")</f>
        <v>&lt;F 02.00_090,010&gt; (Korkokulut) &lt;kirjanpitoarvo; yhteensä&gt;</v>
      </c>
      <c r="E14" s="7" vm="189">
        <f>CUBEVALUE("riskias",$D14,E$10,$D$5,$D$6,$D$7)</f>
        <v>1351387540.3499999</v>
      </c>
      <c r="F14" s="7" vm="213">
        <f>CUBEVALUE("riskias",$D14,F$10,$D$5,$D$6,$D$7)</f>
        <v>664955058.46000004</v>
      </c>
      <c r="G14" s="7" vm="59">
        <f t="shared" si="2"/>
        <v>2513579214.1100001</v>
      </c>
      <c r="H14" s="7" vm="60">
        <f t="shared" si="2"/>
        <v>1951390314.1099999</v>
      </c>
      <c r="I14" s="7" vm="61">
        <f t="shared" si="2"/>
        <v>1276284214.1099999</v>
      </c>
      <c r="J14" s="7" vm="62">
        <f t="shared" si="2"/>
        <v>650533439.91999996</v>
      </c>
    </row>
    <row r="15" spans="3:10" s="2" customFormat="1" x14ac:dyDescent="0.3">
      <c r="D15" s="2" t="s">
        <v>4</v>
      </c>
      <c r="E15" s="1">
        <f>CUBEVALUE("riskias",$D16,E$10,$D$5,$D$6)-CUBEVALUE("riskias",$D17,E$10,$D$5,$D$6,$D$7)</f>
        <v>585821101.92999995</v>
      </c>
      <c r="F15" s="1">
        <f>CUBEVALUE("riskias",$D16,F$10,$D$5,$D$6)-CUBEVALUE("riskias",$D17,F$10,$D$5,$D$6,$D$7)</f>
        <v>295597243.30999994</v>
      </c>
      <c r="G15" s="1">
        <f>CUBEVALUE("riskias",$C16,G$10,$D$5,$D$6,$D$7)-CUBEVALUE("riskias",$C17,G$10,$D$5,$D$6,$D$7)</f>
        <v>1084612398.3</v>
      </c>
      <c r="H15" s="1">
        <f>CUBEVALUE("riskias",$C16,H$10,$D$5,$D$6,$D$7)-CUBEVALUE("riskias",$C17,H$10,$D$5,$D$6,$D$7)</f>
        <v>837875792.9799999</v>
      </c>
      <c r="I15" s="1">
        <f>CUBEVALUE("riskias",$C16,I$10,$D$5,$D$6,$D$7)-CUBEVALUE("riskias",$C17,I$10,$D$5,$D$6,$D$7)</f>
        <v>508374144.95000005</v>
      </c>
      <c r="J15" s="1">
        <f>CUBEVALUE("riskias",$C16,J$10,$D$5,$D$6,$D$7)-CUBEVALUE("riskias",$C17,J$10,$D$5,$D$6,$D$7)</f>
        <v>219475928.63</v>
      </c>
    </row>
    <row r="16" spans="3:10" x14ac:dyDescent="0.3">
      <c r="C16" s="7" t="str" vm="63">
        <f>CUBEMEMBER("riskias","[010 Tieto].[Tiedonkeruuhierarkia riveittäin].[All].[&lt;A&gt; Tase, tulos ja liitetiedot (Tatu)].[&lt;A03i&gt; Tuloslaskelma].[&lt;A03i_11&gt; Palkkiotuotot].[&lt;A03i_11,C3&gt; Palkkiotuotot &lt;yhteensä&gt;]]")</f>
        <v>&lt;A03i_11,C3&gt; Palkkiotuotot &lt;yhteensä&gt;</v>
      </c>
      <c r="D16" s="7" t="str" vm="161">
        <f>CUBEMEMBER("riskias","[010 Tieto].[&lt;F 02.00_200,010&gt; Palkkiotuotot &lt;kirjanpitoarvo; yhteensä&gt;]")</f>
        <v>&lt;F 02.00_200,010&gt; Palkkiotuotot &lt;kirjanpitoarvo; yhteensä&gt;</v>
      </c>
      <c r="E16" s="7" vm="248">
        <f>CUBEVALUE("riskias",$D16,E$10,$D$5,$D$6,$D$7)</f>
        <v>1064852072.28</v>
      </c>
      <c r="F16" s="7" vm="247">
        <f>CUBEVALUE("riskias",$D16,F$10,$D$5,$D$6,$D$7)</f>
        <v>549057578.41999996</v>
      </c>
      <c r="G16" s="7" vm="64">
        <f t="shared" ref="G16:J17" si="3">CUBEVALUE("riskias",$C16,G$10,$D$5,$D$6,$D$7)</f>
        <v>2172305965.4400001</v>
      </c>
      <c r="H16" s="7" vm="65">
        <f t="shared" si="3"/>
        <v>1609967613.8599999</v>
      </c>
      <c r="I16" s="7" vm="66">
        <f t="shared" si="3"/>
        <v>1073005979.6</v>
      </c>
      <c r="J16" s="7" vm="67">
        <f t="shared" si="3"/>
        <v>532528373.07999998</v>
      </c>
    </row>
    <row r="17" spans="3:10" x14ac:dyDescent="0.3">
      <c r="C17" s="7" t="str" vm="68">
        <f>CUBEMEMBER("riskias","[010 Tieto].[Tiedonkeruuhierarkia riveittäin].[All].[&lt;A&gt; Tase, tulos ja liitetiedot (Tatu)].[&lt;A03i&gt; Tuloslaskelma].[&lt;A03i_13&gt; Palkkiokulut].[&lt;A03i_13,C3&gt; Palkkiokulut &lt;yhteensä&gt;]]")</f>
        <v>&lt;A03i_13,C3&gt; Palkkiokulut &lt;yhteensä&gt;</v>
      </c>
      <c r="D17" s="7" t="str" vm="163">
        <f>CUBEMEMBER("riskias","[010 Tieto].[&lt;F 02.00_210,010&gt; (Palkkiokulut) &lt;kirjanpitoarvo; yhteensä&gt;]")</f>
        <v>&lt;F 02.00_210,010&gt; (Palkkiokulut) &lt;kirjanpitoarvo; yhteensä&gt;</v>
      </c>
      <c r="E17" s="7" vm="192">
        <f>CUBEVALUE("riskias",$D17,E$10,$D$5,$D$6,$D$7)</f>
        <v>479030970.35000002</v>
      </c>
      <c r="F17" s="7" vm="206">
        <f>CUBEVALUE("riskias",$D17,F$10,$D$5,$D$6,$D$7)</f>
        <v>253460335.11000001</v>
      </c>
      <c r="G17" s="7" vm="69">
        <f t="shared" si="3"/>
        <v>1087693567.1400001</v>
      </c>
      <c r="H17" s="7" vm="70">
        <f t="shared" si="3"/>
        <v>772091820.88</v>
      </c>
      <c r="I17" s="7" vm="71">
        <f t="shared" si="3"/>
        <v>564631834.64999998</v>
      </c>
      <c r="J17" s="7" vm="72">
        <f t="shared" si="3"/>
        <v>313052444.44999999</v>
      </c>
    </row>
    <row r="18" spans="3:10" s="2" customFormat="1" x14ac:dyDescent="0.3">
      <c r="D18" s="2" t="s">
        <v>5</v>
      </c>
      <c r="E18" s="1">
        <f t="shared" ref="E18:J18" si="4">SUM(E19:E25)</f>
        <v>724351980.26999986</v>
      </c>
      <c r="F18" s="1">
        <f t="shared" si="4"/>
        <v>361865601.62999994</v>
      </c>
      <c r="G18" s="1">
        <f t="shared" si="4"/>
        <v>1240060311.8699999</v>
      </c>
      <c r="H18" s="1">
        <f t="shared" si="4"/>
        <v>1029769859.41</v>
      </c>
      <c r="I18" s="1">
        <f t="shared" si="4"/>
        <v>708527191.70000005</v>
      </c>
      <c r="J18" s="1">
        <f t="shared" si="4"/>
        <v>319292905.38</v>
      </c>
    </row>
    <row r="19" spans="3:10" x14ac:dyDescent="0.3">
      <c r="C19" s="7" t="str" vm="73">
        <f>CUBEMEMBER("riskias","[010 Tieto].[Tiedonkeruuhierarkia riveittäin].[All].[&lt;A&gt; Tase, tulos ja liitetiedot (Tatu)].[&lt;A03i&gt; Tuloslaskelma].[&lt;A03i_09&gt; Tuotot oman pääoman ehtoisista sijoituksista].[&lt;A03i_09,C3&gt; Tuotot oman pääoman ehtoisista sijoituksista &lt;yhteensä&gt;]]")</f>
        <v>&lt;A03i_09,C3&gt; Tuotot oman pääoman ehtoisista sijoituksista &lt;yhteensä&gt;</v>
      </c>
      <c r="D19" s="7" t="str" vm="187">
        <f>CUBEMEMBER("riskias","[010 Tieto].[Tiedonkeruuhierarkia riveittäin].[All].[&lt;FINREP&gt; FINREP (IFRS)].[&lt;F 02.00&gt; Tuloslaskelma].[&lt;F 02.00_160&gt; Osinkotuotot].[&lt;F 02.00_160,010&gt; Osinkotuotot &lt;kirjanpitoarvo; yhteensä&gt;]]""")</f>
        <v>&lt;F 02.00_160,010&gt; Osinkotuotot &lt;kirjanpitoarvo; yhteensä&gt;</v>
      </c>
      <c r="E19" s="7" vm="193">
        <f t="shared" ref="E19:F24" si="5">CUBEVALUE("riskias",$D19,E$10,$D$5,$D$6,$D$7)</f>
        <v>49862323.060000002</v>
      </c>
      <c r="F19" s="7" vm="197">
        <f t="shared" si="5"/>
        <v>15948543.91</v>
      </c>
      <c r="G19" s="7" vm="74">
        <f t="shared" ref="G19:J20" si="6">CUBEVALUE("riskias",$C19,G$10,$D$5,$D$6,$D$7)</f>
        <v>53172700</v>
      </c>
      <c r="H19" s="7" vm="75">
        <f t="shared" si="6"/>
        <v>43956500</v>
      </c>
      <c r="I19" s="7" vm="76">
        <f t="shared" si="6"/>
        <v>43378500</v>
      </c>
      <c r="J19" s="7" vm="77">
        <f t="shared" si="6"/>
        <v>10186400</v>
      </c>
    </row>
    <row r="20" spans="3:10" x14ac:dyDescent="0.3">
      <c r="C20" s="7" t="str" vm="78">
        <f>CUBEMEMBER("riskias","[010 Tieto].[Tiedonkeruuhierarkia riveittäin].[All].[&lt;A&gt; Tase, tulos ja liitetiedot (Tatu)].[&lt;A03i&gt; Tuloslaskelma].[&lt;A03i_15&gt; Arvopaperikaupan ja valuuttatoiminnan nettotuotot].[&lt;A03i_15,C3&gt; Arvopaperikaupan ja valuuttatoiminnan nettotuotot &lt;yhteensä&gt;]]")</f>
        <v>&lt;A03i_15,C3&gt; Arvopaperikaupan ja valuuttatoiminnan nettotuotot &lt;yhteensä&gt;</v>
      </c>
      <c r="D20" s="7" t="str" vm="177">
        <f>CUBEMEMBER("riskias","[010 Tieto].[&lt;F 02.00_280,010&gt; Kaupankäyntitarkoituksessa pidettävien rahoitusvarojen ja -velkojen voitot ja (-) tappiot, netto &lt;kirjanpitoarvo; yhteensä&gt;]]")</f>
        <v>&lt;F 02.00_280,010&gt; Kaupankäyntitarkoituksessa pidettävien rahoitusvarojen ja -velkojen voitot ja (-) tappiot, netto &lt;kirjanpitoarvo; yhteensä&gt;</v>
      </c>
      <c r="E20" s="7" vm="212">
        <f t="shared" si="5"/>
        <v>988882997.48000002</v>
      </c>
      <c r="F20" s="7" vm="219">
        <f t="shared" si="5"/>
        <v>387927933.45999998</v>
      </c>
      <c r="G20" s="7" vm="79">
        <f t="shared" si="6"/>
        <v>1112346211.8699999</v>
      </c>
      <c r="H20" s="7" vm="80">
        <f t="shared" si="6"/>
        <v>922953459.40999997</v>
      </c>
      <c r="I20" s="7" vm="81">
        <f t="shared" si="6"/>
        <v>595357191.70000005</v>
      </c>
      <c r="J20" s="7" vm="82">
        <f t="shared" si="6"/>
        <v>270587305.38</v>
      </c>
    </row>
    <row r="21" spans="3:10" x14ac:dyDescent="0.3">
      <c r="D21" s="7" t="str" vm="170">
        <f>CUBEMEMBER("riskias","[010 Tieto].[&lt;F 02.00_290,010&gt; Voitot / (-) tappiot käypään arvoon tulosvaikutteisesti kirjattavista rahoitusvaroista ja -veloista, netto &lt;kirjanpitoarvo; yhteensä&gt;]]""")</f>
        <v>&lt;F 02.00_290,010&gt; Voitot / (-) tappiot käypään arvoon tulosvaikutteisesti kirjattavista rahoitusvaroista ja -veloista, netto &lt;kirjanpitoarvo; yhteensä&gt;</v>
      </c>
      <c r="E21" s="7" vm="211">
        <f t="shared" si="5"/>
        <v>9338883.8599999994</v>
      </c>
      <c r="F21" s="7" vm="240">
        <f t="shared" si="5"/>
        <v>4946475</v>
      </c>
    </row>
    <row r="22" spans="3:10" x14ac:dyDescent="0.3">
      <c r="D22" s="7" t="str" vm="169">
        <f>CUBEMEMBER("riskias","[010 Tieto].[Tiedonkeruuhierarkia].[All].[&lt;FINREP&gt; FINREP (IFRS)].[&lt;F 02.00&gt; Tuloslaskelma].[&lt;F 02.00_310,010&gt; Kurssierot (voitto / (-) tappio), netto &lt;kirjanpitoarvo; yhteensä&gt;]]")</f>
        <v>&lt;F 02.00_310,010&gt; Kurssierot (voitto / (-) tappio), netto &lt;kirjanpitoarvo; yhteensä&gt;</v>
      </c>
      <c r="E22" s="7" vm="243">
        <f t="shared" si="5"/>
        <v>-369735428.60000002</v>
      </c>
      <c r="F22" s="7" vm="238">
        <f t="shared" si="5"/>
        <v>-67305709.210000008</v>
      </c>
      <c r="G22" s="7" t="str" vm="242">
        <f>CUBEVALUE("riskias",$D22,G$10,$D$5,$D$6,$D$7)</f>
        <v/>
      </c>
      <c r="H22" s="7" t="str" vm="232">
        <f>CUBEVALUE("riskias",$D22,H$10,$D$5,$D$6,$D$7)</f>
        <v/>
      </c>
      <c r="I22" s="7" t="str" vm="233">
        <f>CUBEVALUE("riskias",$D22,I$10,$D$5,$D$6,$D$7)</f>
        <v/>
      </c>
      <c r="J22" s="7" t="str" vm="234">
        <f>CUBEVALUE("riskias",$D22,J$10,$D$5,$D$6,$D$7)</f>
        <v/>
      </c>
    </row>
    <row r="23" spans="3:10" x14ac:dyDescent="0.3">
      <c r="C23" s="7" t="str" vm="83">
        <f>CUBEMEMBER("riskias","[010 Tieto].[Tiedonkeruuhierarkia riveittäin].[All].[&lt;A&gt; Tase, tulos ja liitetiedot (Tatu)].[&lt;A03i&gt; Tuloslaskelma].[&lt;A03i_17&gt; Myytävissä olevien rahoitusvarojen nettotuotot].[&lt;A03i_17,C3&gt; Myytävissä olevien rahoitusvarojen nettotuotot &lt;yhteensä&gt;]]")</f>
        <v>&lt;A03i_17,C3&gt; Myytävissä olevien rahoitusvarojen nettotuotot &lt;yhteensä&gt;</v>
      </c>
      <c r="D23" s="7" t="str" vm="165">
        <f>CUBEMEMBER("riskias","[010 Tieto].[Tiedonkeruuhierarkia riveittäin].[All].[&lt;FINREP&gt; FINREP (IFRS)].[&lt;F 02.00&gt; Tuloslaskelma].[&lt;F 02.00_230&gt; Myytävissä olevista rahoitusvaroista].[&lt;F 02.00_230,010&gt; Myytävissä olevista rahoitusvaroista &lt;kirjanpitoarvo; yhteensä&gt;]]""")</f>
        <v>&lt;F 02.00_230,010&gt; Myytävissä olevista rahoitusvaroista &lt;kirjanpitoarvo; yhteensä&gt;</v>
      </c>
      <c r="E23" s="7" vm="207">
        <f t="shared" si="5"/>
        <v>53846838.419999994</v>
      </c>
      <c r="F23" s="7" vm="236">
        <f t="shared" si="5"/>
        <v>24734022.779999997</v>
      </c>
      <c r="G23" s="7" vm="84">
        <f t="shared" ref="G23:J25" si="7">CUBEVALUE("riskias",$C23,G$10,$D$5,$D$6,$D$7)</f>
        <v>46912600</v>
      </c>
      <c r="H23" s="7" vm="85">
        <f t="shared" si="7"/>
        <v>36830900</v>
      </c>
      <c r="I23" s="7" vm="86">
        <f t="shared" si="7"/>
        <v>48773800</v>
      </c>
      <c r="J23" s="7" vm="87">
        <f t="shared" si="7"/>
        <v>32187600</v>
      </c>
    </row>
    <row r="24" spans="3:10" x14ac:dyDescent="0.3">
      <c r="C24" s="7" t="str" vm="88">
        <f>CUBEMEMBER("riskias","[010 Tieto].[Tiedonkeruuhierarkia riveittäin].[All].[&lt;A&gt; Tase, tulos ja liitetiedot (Tatu)].[&lt;A03i&gt; Tuloslaskelma].[&lt;A03i_19&gt; Suojauslaskennan nettotulos].[&lt;A03i_19,C3&gt; Suojauslaskennan nettotulos &lt;yhteensä&gt;]]")</f>
        <v>&lt;A03i_19,C3&gt; Suojauslaskennan nettotulos &lt;yhteensä&gt;</v>
      </c>
      <c r="D24" s="7" t="str" vm="173">
        <f>CUBEMEMBER("riskias","[010 Tieto].[&lt;F 02.00_300&gt; Voitot / (-) tappiot suojauslaskennasta, netto].[&lt;F 02.00_300,010&gt; Voitot / (-) tappiot suojauslaskennasta, netto &lt;kirjanpitoarvo; yhteensä&gt;]]")</f>
        <v>&lt;F 02.00_300,010&gt; Voitot / (-) tappiot suojauslaskennasta, netto &lt;kirjanpitoarvo; yhteensä&gt;</v>
      </c>
      <c r="E24" s="7" vm="208">
        <f t="shared" si="5"/>
        <v>-7843633.9500000002</v>
      </c>
      <c r="F24" s="7" vm="191">
        <f t="shared" si="5"/>
        <v>-4385664.3100000005</v>
      </c>
      <c r="G24" s="7" vm="89">
        <f t="shared" si="7"/>
        <v>1617600.0000000112</v>
      </c>
      <c r="H24" s="7" vm="90">
        <f t="shared" si="7"/>
        <v>3262799.9999999972</v>
      </c>
      <c r="I24" s="7" vm="91">
        <f t="shared" si="7"/>
        <v>3685399.9999999944</v>
      </c>
      <c r="J24" s="7" vm="92">
        <f t="shared" si="7"/>
        <v>954300</v>
      </c>
    </row>
    <row r="25" spans="3:10" x14ac:dyDescent="0.3">
      <c r="C25" s="7" t="str" vm="93">
        <f>CUBEMEMBER("riskias","[010 Tieto].[Tiedonkeruuhierarkia riveittäin].[All].[&lt;A&gt; Tase, tulos ja liitetiedot (Tatu)].[&lt;A03i&gt; Tuloslaskelma].[&lt;A03i_21&gt; Sijoituskiinteistöjen nettotuotot].[&lt;A03i_21,C3&gt; Sijoituskiinteistöjen nettotuotot &lt;yhteensä&gt;]]")</f>
        <v>&lt;A03i_21,C3&gt; Sijoituskiinteistöjen nettotuotot &lt;yhteensä&gt;</v>
      </c>
      <c r="D25" s="7" t="str" vm="169">
        <f>CUBEMEMBER("riskias","[010 Tieto].[&lt;F 02.00_310,010&gt; Kurssierot (voitto / (-) tappio), netto &lt;kirjanpitoarvo; yhteensä&gt;]]""")</f>
        <v>&lt;F 02.00_310,010&gt; Kurssierot (voitto / (-) tappio), netto &lt;kirjanpitoarvo; yhteensä&gt;</v>
      </c>
      <c r="G25" s="7" vm="94">
        <f t="shared" si="7"/>
        <v>26011200</v>
      </c>
      <c r="H25" s="7" vm="95">
        <f t="shared" si="7"/>
        <v>22766200</v>
      </c>
      <c r="I25" s="7" vm="96">
        <f t="shared" si="7"/>
        <v>17332300</v>
      </c>
      <c r="J25" s="7" vm="97">
        <f t="shared" si="7"/>
        <v>5377300</v>
      </c>
    </row>
    <row r="26" spans="3:10" s="2" customFormat="1" x14ac:dyDescent="0.3">
      <c r="D26" s="2" t="s">
        <v>6</v>
      </c>
      <c r="E26" s="1">
        <f t="shared" ref="E26:J26" si="8">SUM(E27:E33)</f>
        <v>565762005.98000002</v>
      </c>
      <c r="F26" s="1">
        <f t="shared" si="8"/>
        <v>287808537.86999995</v>
      </c>
      <c r="G26" s="1">
        <f t="shared" si="8"/>
        <v>957793400</v>
      </c>
      <c r="H26" s="1">
        <f t="shared" si="8"/>
        <v>756685000</v>
      </c>
      <c r="I26" s="1">
        <f t="shared" si="8"/>
        <v>516472700</v>
      </c>
      <c r="J26" s="1">
        <f t="shared" si="8"/>
        <v>288770800</v>
      </c>
    </row>
    <row r="27" spans="3:10" x14ac:dyDescent="0.3">
      <c r="C27" s="7" t="str" vm="98">
        <f>CUBEMEMBER("riskias","[010 Tieto].[Tiedonkeruuhierarkia riveittäin].[All].[&lt;A&gt; Tase, tulos ja liitetiedot (Tatu)].[&lt;A03i&gt; Tuloslaskelma].[&lt;A03i_23&gt; Liiketoiminnan muut tuotot].[&lt;A03i_23,C3&gt; Liiketoiminnan muut tuotot &lt;yhteensä&gt;]]")</f>
        <v>&lt;A03i_23,C3&gt; Liiketoiminnan muut tuotot &lt;yhteensä&gt;</v>
      </c>
      <c r="D27" s="7" t="str" vm="185">
        <f>CUBEMEMBER("riskias","[010 Tieto].[Tiedonkeruuhierarkia riveittäin].[All].[&lt;FINREP&gt; FINREP (IFRS)].[&lt;F 02.00&gt; Tuloslaskelma].[&lt;F 02.00_340&gt; Muut liiketoiminnan tuotot].[&lt;F 02.00_340,010&gt; Muut liiketoiminnan tuotot &lt;kirjanpitoarvo; yhteensä&gt;]]")</f>
        <v>&lt;F 02.00_340,010&gt; Muut liiketoiminnan tuotot &lt;kirjanpitoarvo; yhteensä&gt;</v>
      </c>
      <c r="E27" s="7" vm="227">
        <f t="shared" ref="E27:F29" si="9">CUBEVALUE("riskias",$D27,E$10,$D$5,$D$6,$D$7)</f>
        <v>566761628.12</v>
      </c>
      <c r="F27" s="7" vm="237">
        <f t="shared" si="9"/>
        <v>294557165.52999997</v>
      </c>
      <c r="G27" s="7" vm="99">
        <f t="shared" ref="G27:J28" si="10">CUBEVALUE("riskias",$C27,G$10,$D$5,$D$6,$D$7)</f>
        <v>948170500</v>
      </c>
      <c r="H27" s="7" vm="100">
        <f t="shared" si="10"/>
        <v>745871300</v>
      </c>
      <c r="I27" s="7" vm="101">
        <f t="shared" si="10"/>
        <v>508910700</v>
      </c>
      <c r="J27" s="7" vm="102">
        <f t="shared" si="10"/>
        <v>281815900</v>
      </c>
    </row>
    <row r="28" spans="3:10" x14ac:dyDescent="0.3">
      <c r="C28" s="7" t="str" vm="22">
        <f>CUBEMEMBER("riskias","[010 Tieto].[Tiedonkeruuhierarkia riveittäin].[All].[&lt;A&gt; Tase, tulos ja liitetiedot (Tatu)].[&lt;A03i&gt; Tuloslaskelma].[&lt;A03i_37&gt; Osuus osakkuusyritysten tuloksesta].[&lt;A03i_37,C3&gt; Osuus osakkuusyritysten tuloksesta &lt;yhteensä&gt;]]")</f>
        <v>&lt;A03i_37,C3&gt; Osuus osakkuusyritysten tuloksesta &lt;yhteensä&gt;</v>
      </c>
      <c r="D28" s="7" t="str" vm="186">
        <f>CUBEMEMBER("riskias","[010 Tieto].[&lt;F 02.00_330,010&gt; Rahoitusvaroihin kuulumattoman omaisuuserän taseesta poiskirjaamisesta syntyneet voitot / (-) tappiot &lt;kirjanpitoarvo; yhteensä&gt;]]")</f>
        <v>&lt;F 02.00_330,010&gt; Rahoitusvaroihin kuulumattoman omaisuuserän taseesta poiskirjaamisesta syntyneet voitot / (-) tappiot &lt;kirjanpitoarvo; yhteensä&gt;</v>
      </c>
      <c r="E28" s="7" vm="249">
        <f t="shared" si="9"/>
        <v>-7561849.96</v>
      </c>
      <c r="F28" s="7" vm="195">
        <f t="shared" si="9"/>
        <v>-8614810</v>
      </c>
      <c r="G28" s="7" vm="103">
        <f t="shared" si="10"/>
        <v>9622900</v>
      </c>
      <c r="H28" s="7" vm="104">
        <f t="shared" si="10"/>
        <v>10813700</v>
      </c>
      <c r="I28" s="7" vm="105">
        <f t="shared" si="10"/>
        <v>7562000</v>
      </c>
      <c r="J28" s="7" vm="106">
        <f t="shared" si="10"/>
        <v>6954900</v>
      </c>
    </row>
    <row r="29" spans="3:10" x14ac:dyDescent="0.3">
      <c r="D29" s="7" t="str" vm="172">
        <f>CUBEMEMBER("riskias","[010 Tieto].[Tiedonkeruuhierarkia riveittäin].[All].[&lt;FINREP&gt; FINREP (IFRS)].[&lt;F 02.00&gt; Tuloslaskelma].[&lt;F 02.00_240&gt; Lainoista ja muista saamisista].[&lt;F 02.00_240,010&gt; Lainoista ja muista saamisista &lt;kirjanpitoarvo; yhteensä&gt;]]")</f>
        <v>&lt;F 02.00_240,010&gt; Lainoista ja muista saamisista &lt;kirjanpitoarvo; yhteensä&gt;</v>
      </c>
      <c r="E29" s="7" vm="190">
        <f t="shared" si="9"/>
        <v>6614722.9399999995</v>
      </c>
      <c r="F29" s="7" vm="202">
        <f t="shared" si="9"/>
        <v>357453.64</v>
      </c>
    </row>
    <row r="30" spans="3:10" x14ac:dyDescent="0.3">
      <c r="D30" s="7" t="str" vm="176">
        <f>CUBEMEMBER("riskias","[010 Tieto].[Tiedonkeruuhierarkia riveittäin].[All].[&lt;FINREP&gt; FINREP (IFRS)].[&lt;F 02.00&gt; Tuloslaskelma].[&lt;F 02.00_250&gt; Eräpäivään asti pidettävistä sijoituksista].[&lt;F 02.00_250,010&gt; Eräpäivään asti pidettävistä sijoituksista &lt;kirjanpitoarvo; yhteensä&gt;]]")</f>
        <v>&lt;F 02.00_250,010&gt; Eräpäivään asti pidettävistä sijoituksista &lt;kirjanpitoarvo; yhteensä&gt;</v>
      </c>
      <c r="E30" s="7" vm="188">
        <f t="shared" ref="E30:F33" si="11">CUBEVALUE("riskias",$D30,E$10,$D$5,$D$6)</f>
        <v>0</v>
      </c>
      <c r="F30" s="7" vm="205">
        <f t="shared" si="11"/>
        <v>0</v>
      </c>
    </row>
    <row r="31" spans="3:10" x14ac:dyDescent="0.3">
      <c r="D31" s="7" t="str" vm="168">
        <f>CUBEMEMBER("riskias","[010 Tieto].[Tiedonkeruuhierarkia riveittäin].[&lt;F 02.00_260,010&gt; Jaksotettuun hankintamenoon kirjatuista rahoitusveloista &lt;kirjanpitoarvo; yhteensä&gt;]]")</f>
        <v>&lt;F 02.00_260,010&gt; Jaksotettuun hankintamenoon kirjatuista rahoitusveloista &lt;kirjanpitoarvo; yhteensä&gt;</v>
      </c>
      <c r="E31" s="7" vm="198">
        <f t="shared" si="11"/>
        <v>-52946.239999999998</v>
      </c>
      <c r="F31" s="7" vm="228">
        <f t="shared" si="11"/>
        <v>-52946.239999999998</v>
      </c>
    </row>
    <row r="32" spans="3:10" x14ac:dyDescent="0.3">
      <c r="D32" s="7" t="str" vm="178">
        <f>CUBEMEMBER("riskias","[010 Tieto].[Tiedonkeruuhierarkia riveittäin].[All].[&lt;FINREP&gt; FINREP (IFRS)].[&lt;F 02.00&gt; Tuloslaskelma].[&lt;F 02.00_270&gt; Muut].[&lt;F 02.00_270,010&gt; Muut &lt;kirjanpitoarvo; yhteensä&gt;]]")</f>
        <v>&lt;F 02.00_270,010&gt; Muut &lt;kirjanpitoarvo; yhteensä&gt;</v>
      </c>
      <c r="E32" s="7" vm="223">
        <f t="shared" si="11"/>
        <v>451.12</v>
      </c>
      <c r="F32" s="7" vm="230">
        <f t="shared" si="11"/>
        <v>1561674.94</v>
      </c>
    </row>
    <row r="33" spans="3:10" x14ac:dyDescent="0.3">
      <c r="D33" s="7" t="str" vm="182">
        <f>CUBEMEMBER("riskias","[010 Tieto].[&lt;F 02.00_150&gt; (Kulut niistä oman pääoman ehtoisista instrumenteista, jotka ovat lunastettavissa)].[&lt;F 02.00_150,010&gt; (Kulut niistä oman pääoman ehtoisista instrumenteista, jotka ovat lunastettavissa) &lt;kirjanpitoarvo; yhteensä&gt;]]")</f>
        <v>&lt;F 02.00_150,010&gt; (Kulut niistä oman pääoman ehtoisista instrumenteista, jotka ovat lunastettavissa) &lt;kirjanpitoarvo; yhteensä&gt;</v>
      </c>
      <c r="E33" s="7" vm="200">
        <f t="shared" si="11"/>
        <v>0</v>
      </c>
      <c r="F33" s="7" vm="215">
        <f t="shared" si="11"/>
        <v>0</v>
      </c>
    </row>
    <row r="34" spans="3:10" x14ac:dyDescent="0.3">
      <c r="C34" s="2"/>
      <c r="D34" s="2" t="str" vm="175">
        <f>CUBEMEMBER("riskias","[010 Tieto].[Tiedonkeruuhierarkia riveittäin].[All].[&lt;FINREP&gt; FINREP (IFRS)].[&lt;F 02.00&gt; Tuloslaskelma].[&lt;F 02.00_355&gt; LIIKETOIMINNAN TUOTOT YHTEENSÄ, NETTO].[&lt;F 02.00_355,010&gt; LIIKETOIMINNAN TUOTOT YHTEENSÄ, NETTO &lt;kirjanpitoarvo; yhteensä&gt;]]","LIIKETOIMINNAN TUOTOT YHTEENSÄ, NETTO")</f>
        <v>LIIKETOIMINNAN TUOTOT YHTEENSÄ, NETTO</v>
      </c>
      <c r="E34" s="7" vm="226">
        <f t="shared" ref="E34:F39" si="12">CUBEVALUE("riskias",$D34,E$10,$D$5,$D$6,$D$7)</f>
        <v>3124865854.9400001</v>
      </c>
      <c r="F34" s="7" vm="194">
        <f t="shared" si="12"/>
        <v>1572251052.0599999</v>
      </c>
      <c r="G34" s="4">
        <f>G12+G15+G18+G26-G39</f>
        <v>5558243879.4300003</v>
      </c>
      <c r="H34" s="4">
        <f>H12+H15+H18+H26-H39</f>
        <v>4261047670.8500004</v>
      </c>
      <c r="I34" s="4">
        <f>I12+I15+I18+I26-I39</f>
        <v>2830071214.7700005</v>
      </c>
      <c r="J34" s="4">
        <f>J12+J15+J18+J26-J39</f>
        <v>1365310675.1000001</v>
      </c>
    </row>
    <row r="35" spans="3:10" x14ac:dyDescent="0.3">
      <c r="C35" s="2"/>
      <c r="D35" s="2" t="str" vm="23">
        <f>CUBEMEMBER("riskias","[010 Tieto].[(LASK) Kulut yht.]","Kulut yht.")</f>
        <v>Kulut yht.</v>
      </c>
      <c r="E35" s="7" vm="147">
        <f t="shared" si="12"/>
        <v>1912016679.24</v>
      </c>
      <c r="F35" s="7" vm="148">
        <f t="shared" si="12"/>
        <v>961940206.05000007</v>
      </c>
      <c r="G35" s="7" vm="149">
        <f>CUBEVALUE("riskias",$D35,G$10,$D$5,$D$6,$D$7)</f>
        <v>3923501561.0799999</v>
      </c>
      <c r="H35" s="7" vm="150">
        <f>CUBEVALUE("riskias",$D35,H$10,$D$5,$D$6,$D$7)</f>
        <v>2870386083.9200001</v>
      </c>
      <c r="I35" s="7" vm="151">
        <f>CUBEVALUE("riskias",$D35,I$10,$D$5,$D$6,$D$7)</f>
        <v>1966049470.4700003</v>
      </c>
      <c r="J35" s="7" vm="152">
        <f>CUBEVALUE("riskias",$D35,J$10,$D$5,$D$6,$D$7)</f>
        <v>975450247.02999997</v>
      </c>
    </row>
    <row r="36" spans="3:10" s="9" customFormat="1" x14ac:dyDescent="0.3">
      <c r="C36" s="9" t="str" vm="112">
        <f>CUBEMEMBER("riskias","[010 Tieto].[Tiedonkeruuhierarkia riveittäin].[All].[&lt;A&gt; Tase, tulos ja liitetiedot (Tatu)].[&lt;A03i&gt; Tuloslaskelma].[&lt;A03i_2505&gt; Henkilöstökulut].[&lt;A03i_2505,C3&gt; Henkilöstökulut &lt;yhteensä&gt;]]")</f>
        <v>&lt;A03i_2505,C3&gt; Henkilöstökulut &lt;yhteensä&gt;</v>
      </c>
      <c r="D36" s="9" t="str" vm="162">
        <f>CUBEMEMBER("riskias","[010 Tieto].[Tiedonkeruuhierarkia riveittäin].[All].[&lt;FINREP&gt; FINREP (IFRS)].[&lt;F 02.00&gt; Tuloslaskelma].[&lt;F 02.00_370&gt; (Henkilöstökulut)].[&lt;F 02.00_370,010&gt; (Henkilöstökulut) &lt;kirjanpitoarvo; yhteensä&gt;]]""")</f>
        <v>&lt;F 02.00_370,010&gt; (Henkilöstökulut) &lt;kirjanpitoarvo; yhteensä&gt;</v>
      </c>
      <c r="E36" s="9" vm="225">
        <f t="shared" si="12"/>
        <v>882414220</v>
      </c>
      <c r="F36" s="9" vm="244">
        <f t="shared" si="12"/>
        <v>446334323.29000002</v>
      </c>
      <c r="G36" s="9" vm="113">
        <f t="shared" ref="G36:J39" si="13">CUBEVALUE("riskias",$C36,G$10,$D$5,$D$6,$D$7)</f>
        <v>1746789550.73</v>
      </c>
      <c r="H36" s="9" vm="114">
        <f t="shared" si="13"/>
        <v>1299553990.3099999</v>
      </c>
      <c r="I36" s="9" vm="115">
        <f t="shared" si="13"/>
        <v>902392334.01999998</v>
      </c>
      <c r="J36" s="9" vm="116">
        <f t="shared" si="13"/>
        <v>455367427.32999998</v>
      </c>
    </row>
    <row r="37" spans="3:10" s="9" customFormat="1" x14ac:dyDescent="0.3">
      <c r="C37" s="9" t="str" vm="117">
        <f>CUBEMEMBER("riskias","[010 Tieto].[Tiedonkeruuhierarkia riveittäin].[All].[&lt;A&gt; Tase, tulos ja liitetiedot (Tatu)].[&lt;A03i&gt; Tuloslaskelma].[&lt;A03i_2530&gt; Muut hallintokulut].[&lt;A03i_2530,C3&gt; Muut hallintokulut &lt;yhteensä&gt;]]")</f>
        <v>&lt;A03i_2530,C3&gt; Muut hallintokulut &lt;yhteensä&gt;</v>
      </c>
      <c r="D37" s="9" t="str" vm="160">
        <f>CUBEMEMBER("riskias","[010 Tieto].[Tiedonkeruuhierarkia riveittäin].[All].[&lt;FINREP&gt; FINREP (IFRS)].[&lt;F 02.00&gt; Tuloslaskelma].[&lt;F 02.00_380&gt; (Muut hallinnon kulut)].[&lt;F 02.00_380,010&gt; (Muut hallinnon kulut) &lt;kirjanpitoarvo; yhteensä&gt;]]""")</f>
        <v>&lt;F 02.00_380,010&gt; (Muut hallinnon kulut) &lt;kirjanpitoarvo; yhteensä&gt;</v>
      </c>
      <c r="E37" s="9" vm="245">
        <f t="shared" si="12"/>
        <v>660986046.69000006</v>
      </c>
      <c r="F37" s="9" vm="224">
        <f t="shared" si="12"/>
        <v>331332206.15999997</v>
      </c>
      <c r="G37" s="9" vm="118">
        <f t="shared" si="13"/>
        <v>1190949220.73</v>
      </c>
      <c r="H37" s="9" vm="119">
        <f t="shared" si="13"/>
        <v>847486307.57000005</v>
      </c>
      <c r="I37" s="9" vm="120">
        <f t="shared" si="13"/>
        <v>576324634.12</v>
      </c>
      <c r="J37" s="9" vm="121">
        <f t="shared" si="13"/>
        <v>279255411.46000004</v>
      </c>
    </row>
    <row r="38" spans="3:10" s="9" customFormat="1" x14ac:dyDescent="0.3">
      <c r="C38" s="9" t="str" vm="122">
        <f>CUBEMEMBER("riskias","[010 Tieto].[&lt;A03i_29&gt; Poistot ja arvonalentumiset aineellisista ja aineettomista hyödykkeistä].[&lt;A03i_29,C3&gt; Poistot ja arvonalentumiset aineellisista ja aineettomista hyödykkeistä &lt;yhteensä&gt;]]")</f>
        <v>&lt;A03i_29,C3&gt; Poistot ja arvonalentumiset aineellisista ja aineettomista hyödykkeistä &lt;yhteensä&gt;</v>
      </c>
      <c r="D38" s="9" t="str" vm="158">
        <f>CUBEMEMBER("riskias","[010 Tieto].[Tiedonkeruuhierarkia riveittäin].[All].[&lt;FINREP&gt; FINREP (IFRS)].[&lt;F 02.00&gt; Tuloslaskelma].[&lt;F 02.00_390&gt; (Poistot)].[&lt;F 02.00_390,010&gt; (Poistot) &lt;kirjanpitoarvo; yhteensä&gt;]]""")</f>
        <v>&lt;F 02.00_390,010&gt; (Poistot) &lt;kirjanpitoarvo; yhteensä&gt;</v>
      </c>
      <c r="E38" s="9" vm="235">
        <f t="shared" si="12"/>
        <v>111734355.79000001</v>
      </c>
      <c r="F38" s="9" vm="196">
        <f t="shared" si="12"/>
        <v>56241903.18</v>
      </c>
      <c r="G38" s="9" vm="123">
        <f t="shared" si="13"/>
        <v>228900508.97</v>
      </c>
      <c r="H38" s="9" vm="124">
        <f t="shared" si="13"/>
        <v>167100847.19999999</v>
      </c>
      <c r="I38" s="9" vm="125">
        <f t="shared" si="13"/>
        <v>109950430.54000001</v>
      </c>
      <c r="J38" s="9" vm="126">
        <f t="shared" si="13"/>
        <v>55286229.710000001</v>
      </c>
    </row>
    <row r="39" spans="3:10" s="9" customFormat="1" x14ac:dyDescent="0.3">
      <c r="C39" s="9" t="str" vm="107">
        <f>CUBEMEMBER("riskias","[010 Tieto].[Tiedonkeruuhierarkia riveittäin].[All].[&lt;A&gt; Tase, tulos ja liitetiedot (Tatu)].[&lt;A03i&gt; Tuloslaskelma].[&lt;A03i_31&gt; Liiketoiminnan muut kulut].[&lt;A03i_31,C3&gt; Liiketoiminnan muut kulut &lt;yhteensä&gt;]]")</f>
        <v>&lt;A03i_31,C3&gt; Liiketoiminnan muut kulut &lt;yhteensä&gt;</v>
      </c>
      <c r="D39" s="9" t="str" vm="157">
        <f>CUBEMEMBER("riskias","[010 Tieto].[Tiedonkeruuhierarkia riveittäin].[All].[&lt;FINREP&gt; FINREP (IFRS)].[&lt;F 02.00&gt; Tuloslaskelma].[&lt;F 02.00_350&gt; (Muut liiketoiminnan kulut)].[&lt;F 02.00_350,010&gt; (Muut liiketoiminnan kulut) &lt;kirjanpitoarvo; yhteensä&gt;]]")</f>
        <v>&lt;F 02.00_350,010&gt; (Muut liiketoiminnan kulut) &lt;kirjanpitoarvo; yhteensä&gt;</v>
      </c>
      <c r="E39" s="9" vm="229">
        <f t="shared" si="12"/>
        <v>222784384.27000001</v>
      </c>
      <c r="F39" s="9" vm="239">
        <f t="shared" si="12"/>
        <v>125667072.11</v>
      </c>
      <c r="G39" s="9" vm="108">
        <f t="shared" si="13"/>
        <v>757928080.64999998</v>
      </c>
      <c r="H39" s="9" vm="109">
        <f t="shared" si="13"/>
        <v>557400338.84000003</v>
      </c>
      <c r="I39" s="9" vm="110">
        <f t="shared" si="13"/>
        <v>378419071.79000002</v>
      </c>
      <c r="J39" s="9" vm="111">
        <f t="shared" si="13"/>
        <v>185997178.53</v>
      </c>
    </row>
    <row r="40" spans="3:10" s="2" customFormat="1" x14ac:dyDescent="0.3">
      <c r="D40" s="2" t="s">
        <v>7</v>
      </c>
      <c r="E40" s="2">
        <f t="shared" ref="E40:J40" si="14">E41+E42</f>
        <v>95913685.710000008</v>
      </c>
      <c r="F40" s="2">
        <f t="shared" si="14"/>
        <v>37321792.859999999</v>
      </c>
      <c r="G40" s="2">
        <f t="shared" si="14"/>
        <v>152196700</v>
      </c>
      <c r="H40" s="2">
        <f t="shared" si="14"/>
        <v>103686700</v>
      </c>
      <c r="I40" s="2">
        <f t="shared" si="14"/>
        <v>60554000</v>
      </c>
      <c r="J40" s="2">
        <f t="shared" si="14"/>
        <v>17087300</v>
      </c>
    </row>
    <row r="41" spans="3:10" s="9" customFormat="1" x14ac:dyDescent="0.3">
      <c r="C41" s="9" t="str" vm="127">
        <f>CUBEMEMBER("riskias","[010 Tieto].[&lt;A03i_33,C3&gt; Arvonalentumistappiot luotoista ja muista sitoumuksista &lt;yhteensä&gt;]]")</f>
        <v>&lt;A03i_33,C3&gt; Arvonalentumistappiot luotoista ja muista sitoumuksista &lt;yhteensä&gt;</v>
      </c>
      <c r="D41" s="9" t="str" vm="171">
        <f>CUBEMEMBER("riskias","[010 Tieto].[Tiedonkeruuhierarkia riveittäin].[All].[&lt;FINREP&gt; FINREP (IFRS)].[&lt;F 02.00&gt; Tuloslaskelma].[&lt;F 02.00_490&gt; (Lainoista ja muista saamisista)].[&lt;F 02.00_490,010&gt; (Lainoista ja muista saamisista) &lt;kirjanpitoarvo; yhteensä&gt;]]","Arvonalentumiset lainoista ja muista sitoumuksista")</f>
        <v>Arvonalentumiset lainoista ja muista sitoumuksista</v>
      </c>
      <c r="E41" s="9" vm="203">
        <f>CUBEVALUE("riskias",$D41,E$10,$D$5,$D$6,$D$7)</f>
        <v>92492685.710000008</v>
      </c>
      <c r="F41" s="9" vm="214">
        <f>CUBEVALUE("riskias",$D41,F$10,$D$5,$D$6,$D$7)</f>
        <v>34813792.859999999</v>
      </c>
      <c r="G41" s="9" vm="128">
        <f t="shared" ref="G41:J42" si="15">CUBEVALUE("riskias",$C41,G$10,$D$5,$D$6,$D$7)</f>
        <v>152885000</v>
      </c>
      <c r="H41" s="9" vm="129">
        <f t="shared" si="15"/>
        <v>103662600</v>
      </c>
      <c r="I41" s="9" vm="130">
        <f t="shared" si="15"/>
        <v>60534000</v>
      </c>
      <c r="J41" s="9" vm="131">
        <f t="shared" si="15"/>
        <v>17087300</v>
      </c>
    </row>
    <row r="42" spans="3:10" s="9" customFormat="1" x14ac:dyDescent="0.3">
      <c r="C42" s="9" t="str" vm="132">
        <f>CUBEMEMBER("riskias","[010 Tieto].[&lt;A03i_35,C3&gt; Muiden rahoitusvarojen arvonalentumistappiot &lt;yhteensä&gt;]]")</f>
        <v>&lt;A03i_35,C3&gt; Muiden rahoitusvarojen arvonalentumistappiot &lt;yhteensä&gt;</v>
      </c>
      <c r="D42" s="9" t="str" vm="183">
        <f>CUBEMEMBER("riskias","[010 Tieto].[&lt;F 02.00_460,010&gt; (Arvonalennukset ja niiden (-) peruutukset muista kuin käypään arvoon tulosvaikutteisesti kirjatuista rahoitusvaroista) &lt;kirjanpitoarvo; yhteensä&gt;]]""","Muiden rahoitusvarojen arvonalentumiset")</f>
        <v>Muiden rahoitusvarojen arvonalentumiset</v>
      </c>
      <c r="E42" s="9">
        <f>CUBEVALUE("riskias",$D42,E$10,$D$5,$D$6,$D$7)-E41</f>
        <v>3421000</v>
      </c>
      <c r="F42" s="9">
        <f>CUBEVALUE("riskias",$D42,F$10,$D$5,$D$6,$D$7)-F41</f>
        <v>2508000</v>
      </c>
      <c r="G42" s="8" vm="133">
        <f t="shared" si="15"/>
        <v>-688300</v>
      </c>
      <c r="H42" s="8" vm="134">
        <f t="shared" si="15"/>
        <v>24100</v>
      </c>
      <c r="I42" s="8" vm="135">
        <f t="shared" si="15"/>
        <v>20000</v>
      </c>
      <c r="J42" s="8" vm="136">
        <f t="shared" si="15"/>
        <v>0</v>
      </c>
    </row>
    <row r="43" spans="3:10" s="2" customFormat="1" x14ac:dyDescent="0.3">
      <c r="D43" s="2" t="e">
        <f>CUBEMEMBER("riskias","[010 Tieto].[(LASK) Muut erät ennen liiketulosta]","MUUT ERÄT ENNEN LIIKETULOSTA")</f>
        <v>#N/A</v>
      </c>
      <c r="E43" s="2" t="e">
        <f t="shared" ref="E43:J43" si="16">CUBEVALUE("riskias",$D43,E$10,$D$5,$D$6,$D$7)</f>
        <v>#N/A</v>
      </c>
      <c r="F43" s="2" t="e">
        <f t="shared" si="16"/>
        <v>#N/A</v>
      </c>
      <c r="G43" s="2" t="e">
        <f t="shared" si="16"/>
        <v>#N/A</v>
      </c>
      <c r="H43" s="2" t="e">
        <f t="shared" si="16"/>
        <v>#N/A</v>
      </c>
      <c r="I43" s="2" t="e">
        <f t="shared" si="16"/>
        <v>#N/A</v>
      </c>
      <c r="J43" s="2" t="e">
        <f t="shared" si="16"/>
        <v>#N/A</v>
      </c>
    </row>
    <row r="44" spans="3:10" s="9" customFormat="1" x14ac:dyDescent="0.3">
      <c r="C44" s="9" t="str" vm="137">
        <f>CUBEMEMBER("riskias","[010 Tieto].[Tiedonkeruuhierarkia riveittäin].[All].[&lt;A&gt; Tase, tulos ja liitetiedot (Tatu)].[&lt;A03i&gt; Tuloslaskelma].[&lt;A03i_27&gt; Poistot ja arvonalentumiset liikearvoista].[&lt;A03i_27,C3&gt; Poistot ja arvonalentumiset liikearvoista &lt;yhteensä&gt;]]")</f>
        <v>&lt;A03i_27,C3&gt; Poistot ja arvonalentumiset liikearvoista &lt;yhteensä&gt;</v>
      </c>
      <c r="E44" s="8"/>
      <c r="F44" s="8"/>
      <c r="G44" s="8" vm="138">
        <f>CUBEVALUE("riskias",$C44,G$10,$D$5,$D$6,$D$7)</f>
        <v>-1065800</v>
      </c>
      <c r="H44" s="8" vm="139">
        <f>CUBEVALUE("riskias",$C44,H$10,$D$5,$D$6,$D$7)</f>
        <v>-1155400</v>
      </c>
      <c r="I44" s="8" vm="140">
        <f>CUBEVALUE("riskias",$C44,I$10,$D$5,$D$6,$D$7)</f>
        <v>-1037000</v>
      </c>
      <c r="J44" s="8" vm="141">
        <f>CUBEVALUE("riskias",$C44,J$10,$D$5,$D$6,$D$7)</f>
        <v>-456000</v>
      </c>
    </row>
    <row r="45" spans="3:10" x14ac:dyDescent="0.3">
      <c r="D45" s="7" t="str" vm="181">
        <f>CUBEMEMBER("riskias","[010 Tieto].[&lt;F 02.00_430,010&gt; (Varaukset / (-) varausten peruutukset) &lt;kirjanpitoarvo; yhteensä&gt;]]")</f>
        <v>&lt;F 02.00_430,010&gt; (Varaukset / (-) varausten peruutukset) &lt;kirjanpitoarvo; yhteensä&gt;</v>
      </c>
      <c r="E45" s="7" vm="220">
        <f t="shared" ref="E45:F49" si="17">CUBEVALUE("riskias",$D45,E$10,$D$5,$D$6,$D$7)</f>
        <v>29572057.09</v>
      </c>
      <c r="F45" s="7" vm="221">
        <f t="shared" si="17"/>
        <v>-1333283.8900000001</v>
      </c>
    </row>
    <row r="46" spans="3:10" x14ac:dyDescent="0.3">
      <c r="D46" s="7" t="str" vm="164">
        <f>CUBEMEMBER("riskias","[010 Tieto].[&lt;F 02.00_510,010&gt; (Arvonalennukset ja niiden (-) peruutukset pääomaosuusmenetelmällä käsitellyistä sijoituksista) &lt;kirjanpitoarvo; yhteensä&gt;]]")</f>
        <v>&lt;F 02.00_510,010&gt; (Arvonalennukset ja niiden (-) peruutukset pääomaosuusmenetelmällä käsitellyistä sijoituksista) &lt;kirjanpitoarvo; yhteensä&gt;</v>
      </c>
      <c r="E46" s="7" vm="222">
        <f t="shared" si="17"/>
        <v>0</v>
      </c>
      <c r="F46" s="7" vm="201">
        <f t="shared" si="17"/>
        <v>0</v>
      </c>
    </row>
    <row r="47" spans="3:10" x14ac:dyDescent="0.3">
      <c r="D47" s="7" t="str" vm="179">
        <f>CUBEMEMBER("riskias","[010 Tieto].[&lt;F 02.00_520,010&gt; (Arvonalennukset ja niiden (-) peruutukset muista kuin rahoitusvaroista) &lt;kirjanpitoarvo; yhteensä&gt;]]")</f>
        <v>&lt;F 02.00_520,010&gt; (Arvonalennukset ja niiden (-) peruutukset muista kuin rahoitusvaroista) &lt;kirjanpitoarvo; yhteensä&gt;</v>
      </c>
      <c r="E47" s="7" vm="199">
        <f t="shared" si="17"/>
        <v>4525615.4000000004</v>
      </c>
      <c r="F47" s="7" vm="246">
        <f t="shared" si="17"/>
        <v>3697985.2</v>
      </c>
    </row>
    <row r="48" spans="3:10" x14ac:dyDescent="0.3">
      <c r="D48" s="7" t="str" vm="174">
        <f>CUBEMEMBER("riskias","[010 Tieto].[&lt;F 02.00_580,010&gt; Tulokseen kirjattu negatiivinen liikearvo &lt;kirjanpitoarvo; yhteensä&gt;]]")</f>
        <v>&lt;F 02.00_580,010&gt; Tulokseen kirjattu negatiivinen liikearvo &lt;kirjanpitoarvo; yhteensä&gt;</v>
      </c>
      <c r="E48" s="7" vm="209">
        <f t="shared" si="17"/>
        <v>0</v>
      </c>
      <c r="F48" s="7" vm="210">
        <f t="shared" si="17"/>
        <v>0</v>
      </c>
    </row>
    <row r="49" spans="3:22" x14ac:dyDescent="0.3">
      <c r="D49" s="7" t="str" vm="180">
        <f>CUBEMEMBER("riskias","[010 Tieto].[&lt;F 02.00_600,010&gt; Voitto / (-) tappio myytävänä oleviksi luokitelluista pitkäaikaisista omaisuuseristä ja luovutettavien erien ryhmistä &lt;kirjanpitoarvo; yhteensä&gt;]]")</f>
        <v>&lt;F 02.00_600,010&gt; Voitto / (-) tappio myytävänä oleviksi luokitelluista pitkäaikaisista omaisuuseristä ja luovutettavien erien ryhmistä &lt;kirjanpitoarvo; yhteensä&gt;</v>
      </c>
      <c r="E49" s="7" vm="218">
        <f t="shared" si="17"/>
        <v>0</v>
      </c>
      <c r="F49" s="7" vm="241">
        <f t="shared" si="17"/>
        <v>0</v>
      </c>
    </row>
    <row r="51" spans="3:22" s="2" customFormat="1" x14ac:dyDescent="0.3">
      <c r="C51" s="2" t="str" vm="142">
        <f>CUBEMEMBER("riskias","[010 Tieto].[Tiedonkeruuhierarkia riveittäin].[All].[&lt;A&gt; Tase, tulos ja liitetiedot (Tatu)].[&lt;A03i&gt; Tuloslaskelma].[&lt;A03i_39&gt; Liikevoitto/-tappio].[&lt;A03i_39,C3&gt; Liikevoitto/-tappio &lt;yhteensä&gt;]]")</f>
        <v>&lt;A03i_39,C3&gt; Liikevoitto/-tappio &lt;yhteensä&gt;</v>
      </c>
      <c r="D51" s="2" t="str" vm="159">
        <f>CUBEMEMBER("riskias","[010 Tieto].[&lt;F 02.00_610&gt; VOITTO / (-) TAPPIO ENNEN VEROJA JATKUVISTA TOIMINNOISTA].[&lt;F 02.00_610,010&gt; VOITTO / (-) TAPPIO ENNEN VEROJA JATKUVISTA TOIMINNOISTA &lt;kirjanpitoarvo; yhteensä&gt;]]","Liikevoitto")</f>
        <v>Liikevoitto</v>
      </c>
      <c r="E51" s="2" vm="231">
        <f>CUBEVALUE("riskias",$D51,E$10,$D$5,$D$6)</f>
        <v>1343701360.3700001</v>
      </c>
      <c r="F51" s="2" vm="217">
        <f>CUBEVALUE("riskias",$D51,F$10,$D$5,$D$6)</f>
        <v>700189260.02999997</v>
      </c>
      <c r="G51" s="2" vm="143">
        <f>CUBEVALUE("riskias",$C51,G$10,$D$5,$D$6,$D$7)</f>
        <v>2240473699</v>
      </c>
      <c r="H51" s="2" vm="144">
        <f>CUBEVALUE("riskias",$C51,H$10,$D$5,$D$6,$D$7)</f>
        <v>1844375225.77</v>
      </c>
      <c r="I51" s="2" vm="145">
        <f>CUBEVALUE("riskias",$C51,I$10,$D$5,$D$6,$D$7)</f>
        <v>1181886816.0899999</v>
      </c>
      <c r="J51" s="2" vm="146">
        <f>CUBEVALUE("riskias",$C51,J$10,$D$5,$D$6,$D$7)</f>
        <v>558770306.60000002</v>
      </c>
    </row>
    <row r="53" spans="3:22" x14ac:dyDescent="0.3">
      <c r="E53" s="4" t="e">
        <f>E12+E15+E18+E26-E36-E37-E39-E38-E41-E42+#REF!-E51</f>
        <v>#REF!</v>
      </c>
      <c r="F53" s="4" t="e">
        <f>F12+F15+F18+F26-F36-F37-F39-F38-F41-F42+#REF!-F51</f>
        <v>#REF!</v>
      </c>
      <c r="G53" s="4" t="e">
        <f>G12+G15+G18+G26-G36-G37-G39-G38-G41-G42+#REF!-G51</f>
        <v>#REF!</v>
      </c>
      <c r="H53" s="4" t="e">
        <f>H12+H15+H18+H26-H36-H37-H39-H38-H41-H42+#REF!-H51</f>
        <v>#REF!</v>
      </c>
      <c r="I53" s="4" t="e">
        <f>I12+I15+I18+I26-I36-I37-I39-I38-I41-I42+#REF!-I51</f>
        <v>#REF!</v>
      </c>
      <c r="J53" s="4" t="e">
        <f>J12+J15+J18+J26-J36-J37-J39-J38-J41-J42+#REF!-J51</f>
        <v>#REF!</v>
      </c>
    </row>
    <row r="54" spans="3:22" x14ac:dyDescent="0.3">
      <c r="E54" s="4">
        <f t="shared" ref="E54:J54" si="18">E12+E15+E18+E26-E39-E34</f>
        <v>0</v>
      </c>
      <c r="F54" s="4">
        <f t="shared" si="18"/>
        <v>-310.00000023841858</v>
      </c>
      <c r="G54" s="4">
        <f t="shared" si="18"/>
        <v>0</v>
      </c>
      <c r="H54" s="4">
        <f t="shared" si="18"/>
        <v>0</v>
      </c>
      <c r="I54" s="4">
        <f t="shared" si="18"/>
        <v>0</v>
      </c>
      <c r="J54" s="4">
        <f t="shared" si="18"/>
        <v>0</v>
      </c>
    </row>
    <row r="58" spans="3:22" x14ac:dyDescent="0.3">
      <c r="G58" s="10"/>
      <c r="H58" s="10"/>
    </row>
    <row r="64" spans="3:22" x14ac:dyDescent="0.3">
      <c r="D64" s="5" t="str" vm="27">
        <f>CUBEMEMBER("riskias","[040 Aikasarjaraportoija].[Aikasarjaraportoija].&amp;[31]")</f>
        <v>Nordea</v>
      </c>
      <c r="E64" s="5" t="str" vm="44">
        <f>CUBEMEMBER("riskias","[040 Aikasarjaraportoija].[Aikasarjaraportoija].&amp;[655]")</f>
        <v>OP-Pohjola</v>
      </c>
      <c r="F64" s="5" t="str" vm="29">
        <f>CUBEMEMBER("riskias","[040 Aikasarjaraportoija].[Aikasarjaraportoija].&amp;[19]")</f>
        <v>Danske</v>
      </c>
      <c r="G64" s="5" t="str" vm="35">
        <f>CUBEMEMBER("riskias","[040 Aikasarjaraportoija].[Aikasarjaraportoija].&amp;[17]")</f>
        <v>Aktia</v>
      </c>
      <c r="H64" s="5" t="str" vm="33">
        <f>CUBEMEMBER("riskias","[040 Aikasarjaraportoija].[Aikasarjaraportoija].&amp;[405]")</f>
        <v>Säästöpankit ennen yhteenliittymää</v>
      </c>
      <c r="I64" s="5" t="str" vm="42">
        <f>CUBEMEMBER("riskias","[040 Aikasarjaraportoija].[Aikasarjaraportoija].&amp;[119]")</f>
        <v>Paikallisosuuspankit (POP)</v>
      </c>
      <c r="J64" s="5" t="str" vm="28">
        <f>CUBEMEMBER("riskias","[040 Aikasarjaraportoija].[Aikasarjaraportoija].&amp;[16]")</f>
        <v>Ålandsbanken</v>
      </c>
      <c r="K64" s="5" t="str" vm="36">
        <f>CUBEMEMBER("riskias","[040 Aikasarjaraportoija].[Aikasarjaraportoija].&amp;[674]")</f>
        <v>S-Pankki Oy</v>
      </c>
      <c r="L64" s="5" t="str" vm="31">
        <f>CUBEMEMBER("riskias","[040 Aikasarjaraportoija].[Aikasarjaraportoija].&amp;[18]")</f>
        <v>LähiTapiola Pankki</v>
      </c>
      <c r="M64" s="5" t="str" vm="37">
        <f>CUBEMEMBER("riskias","[040 Aikasarjaraportoija].[Aikasarjaraportoija].&amp;[652]")</f>
        <v>Hypoteekkiyhdistys</v>
      </c>
      <c r="N64" s="5" t="str" vm="41">
        <f>CUBEMEMBER("riskias","[040 Aikasarjaraportoija].[Aikasarjaraportoija].&amp;[20]")</f>
        <v>Evli Pankki</v>
      </c>
      <c r="O64" s="5" t="str" vm="30">
        <f>CUBEMEMBER("riskias","[040 Aikasarjaraportoija].[Aikasarjaraportoija].&amp;[28]")</f>
        <v>Säästöpankkien Keskuspankki Suomi</v>
      </c>
      <c r="P64" s="5" t="str" vm="43">
        <f>CUBEMEMBER("riskias","[040 Aikasarjaraportoija].[Aikasarjaraportoija].&amp;[27]")</f>
        <v>Eufex</v>
      </c>
      <c r="Q64" s="5" t="str" vm="39">
        <f>CUBEMEMBER("riskias","[040 Aikasarjaraportoija].[Aikasarjaraportoija].&amp;[25]")</f>
        <v>FIM</v>
      </c>
      <c r="R64" s="5" t="str" vm="40">
        <f>CUBEMEMBER("riskias","[040 Aikasarjaraportoija].[Aikasarjaraportoija].&amp;[653]")</f>
        <v>SEB Gyllenberg Private</v>
      </c>
      <c r="S64" s="5" t="str" vm="38">
        <f>CUBEMEMBER("riskias","[040 Aikasarjaraportoija].[Aikasarjaraportoija].&amp;[654]")</f>
        <v>Sofia Pankki (selvitystilassa)</v>
      </c>
      <c r="T64" s="5" t="str" vm="34">
        <f>CUBEMEMBER("riskias","[040 Aikasarjaraportoija].[Aikasarjaraportoija].&amp;[29]")</f>
        <v>Kaupthing</v>
      </c>
      <c r="U64" s="5" t="str" vm="32">
        <f>CUBEMEMBER("riskias","[040 Aikasarjaraportoija].[Aikasarjaraportoija].&amp;[670]")</f>
        <v>Bonum Pankki</v>
      </c>
      <c r="V64" s="5" t="str" vm="45">
        <f>CUBEMEMBER("riskias","[040 Aikasarjaraportoija].[Aikasarjaraportoija].&amp;[23]")</f>
        <v>EQ</v>
      </c>
    </row>
  </sheetData>
  <conditionalFormatting sqref="E53:J53">
    <cfRule type="cellIs" dxfId="3" priority="2" operator="equal">
      <formula>0</formula>
    </cfRule>
  </conditionalFormatting>
  <conditionalFormatting sqref="E54:J54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26"/>
  <sheetViews>
    <sheetView tabSelected="1" zoomScaleNormal="100" workbookViewId="0">
      <pane ySplit="5" topLeftCell="A6" activePane="bottomLeft" state="frozen"/>
      <selection pane="bottomLeft" activeCell="B1" sqref="B1"/>
    </sheetView>
  </sheetViews>
  <sheetFormatPr defaultColWidth="9.109375" defaultRowHeight="13.8" x14ac:dyDescent="0.3"/>
  <cols>
    <col min="1" max="1" width="1.6640625" style="20" customWidth="1"/>
    <col min="2" max="2" width="48.6640625" style="19" customWidth="1"/>
    <col min="3" max="5" width="12.6640625" style="19" customWidth="1"/>
    <col min="6" max="6" width="1.6640625" style="19" customWidth="1"/>
    <col min="7" max="9" width="12.6640625" style="19" customWidth="1"/>
    <col min="10" max="10" width="1.6640625" style="19" customWidth="1"/>
    <col min="11" max="12" width="12.6640625" style="19" customWidth="1"/>
    <col min="13" max="13" width="12.6640625" style="21" customWidth="1"/>
    <col min="14" max="14" width="1.6640625" style="19" customWidth="1"/>
    <col min="15" max="16384" width="9.109375" style="19"/>
  </cols>
  <sheetData>
    <row r="1" spans="1:14" s="59" customFormat="1" ht="18" customHeight="1" x14ac:dyDescent="0.3">
      <c r="A1" s="57"/>
      <c r="B1" s="58" t="s">
        <v>47</v>
      </c>
      <c r="C1" s="58" t="s">
        <v>48</v>
      </c>
      <c r="D1" s="58"/>
      <c r="E1" s="58"/>
      <c r="F1" s="58"/>
      <c r="G1" s="58"/>
      <c r="H1" s="58"/>
      <c r="I1" s="58"/>
      <c r="J1" s="58"/>
      <c r="K1" s="58"/>
      <c r="L1" s="58"/>
      <c r="M1" s="63"/>
      <c r="N1" s="58"/>
    </row>
    <row r="2" spans="1:14" ht="6" customHeight="1" x14ac:dyDescent="0.3">
      <c r="A2" s="43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64"/>
      <c r="N2" s="18"/>
    </row>
    <row r="3" spans="1:14" s="62" customFormat="1" ht="24.9" customHeight="1" x14ac:dyDescent="0.3">
      <c r="A3" s="60"/>
      <c r="B3" s="61" t="s">
        <v>42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5"/>
      <c r="N3" s="61"/>
    </row>
    <row r="4" spans="1:14" ht="6" customHeight="1" x14ac:dyDescent="0.3">
      <c r="A4" s="44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66"/>
      <c r="N4" s="22"/>
    </row>
    <row r="5" spans="1:14" s="25" customFormat="1" ht="27.6" x14ac:dyDescent="0.3">
      <c r="A5" s="45"/>
      <c r="B5" s="45"/>
      <c r="C5" s="52" t="s">
        <v>43</v>
      </c>
      <c r="D5" s="52" t="s">
        <v>44</v>
      </c>
      <c r="E5" s="52" t="s">
        <v>45</v>
      </c>
      <c r="F5" s="53"/>
      <c r="G5" s="52" t="s">
        <v>43</v>
      </c>
      <c r="H5" s="52" t="s">
        <v>44</v>
      </c>
      <c r="I5" s="52" t="s">
        <v>45</v>
      </c>
      <c r="J5" s="53"/>
      <c r="K5" s="52" t="s">
        <v>43</v>
      </c>
      <c r="L5" s="52" t="s">
        <v>44</v>
      </c>
      <c r="M5" s="67" t="s">
        <v>45</v>
      </c>
      <c r="N5" s="53"/>
    </row>
    <row r="6" spans="1:14" s="25" customFormat="1" ht="16.2" x14ac:dyDescent="0.3">
      <c r="A6" s="27"/>
      <c r="B6" s="50"/>
      <c r="C6" s="69" t="s">
        <v>35</v>
      </c>
      <c r="D6" s="70"/>
      <c r="E6" s="70"/>
      <c r="F6" s="48"/>
      <c r="G6" s="69" t="s">
        <v>52</v>
      </c>
      <c r="H6" s="70"/>
      <c r="I6" s="70"/>
      <c r="J6" s="49"/>
      <c r="K6" s="70" t="s">
        <v>36</v>
      </c>
      <c r="L6" s="70"/>
      <c r="M6" s="70"/>
      <c r="N6" s="51"/>
    </row>
    <row r="7" spans="1:14" x14ac:dyDescent="0.3">
      <c r="A7" s="37"/>
      <c r="B7" s="28" t="s" vm="1">
        <v>12</v>
      </c>
      <c r="C7" s="29">
        <v>526.57433000000003</v>
      </c>
      <c r="D7" s="30">
        <v>594.71523999999999</v>
      </c>
      <c r="E7" s="32">
        <v>-11.457737319796946</v>
      </c>
      <c r="F7" s="32"/>
      <c r="G7" s="29">
        <v>509.82090099999999</v>
      </c>
      <c r="H7" s="30">
        <v>505.3</v>
      </c>
      <c r="I7" s="32">
        <v>0.89469641796950938</v>
      </c>
      <c r="J7" s="31"/>
      <c r="K7" s="30">
        <v>150.64551900000001</v>
      </c>
      <c r="L7" s="30">
        <v>153.595</v>
      </c>
      <c r="M7" s="30">
        <v>-1.9202975357270669</v>
      </c>
      <c r="N7" s="32"/>
    </row>
    <row r="8" spans="1:14" x14ac:dyDescent="0.3">
      <c r="A8" s="37"/>
      <c r="B8" s="28" t="s" vm="2">
        <v>18</v>
      </c>
      <c r="C8" s="33">
        <v>27.328538999999999</v>
      </c>
      <c r="D8" s="32">
        <v>40.463630000000002</v>
      </c>
      <c r="E8" s="32">
        <v>-32.461474662554998</v>
      </c>
      <c r="F8" s="32"/>
      <c r="G8" s="29">
        <v>280.48227800000001</v>
      </c>
      <c r="H8" s="30">
        <v>269.45999999999998</v>
      </c>
      <c r="I8" s="32">
        <v>4.0905061975803569</v>
      </c>
      <c r="J8" s="31"/>
      <c r="K8" s="30">
        <v>116.82213400000001</v>
      </c>
      <c r="L8" s="30">
        <v>117.791</v>
      </c>
      <c r="M8" s="30">
        <v>-0.82252973486938163</v>
      </c>
      <c r="N8" s="32"/>
    </row>
    <row r="9" spans="1:14" x14ac:dyDescent="0.3">
      <c r="A9" s="37"/>
      <c r="B9" s="28" t="s" vm="3">
        <v>19</v>
      </c>
      <c r="C9" s="29">
        <v>790.01318600000002</v>
      </c>
      <c r="D9" s="30">
        <v>567.20591000000002</v>
      </c>
      <c r="E9" s="32">
        <v>39.281550504295694</v>
      </c>
      <c r="F9" s="32"/>
      <c r="G9" s="29">
        <v>129.05701099999999</v>
      </c>
      <c r="H9" s="30">
        <v>95.286000000000001</v>
      </c>
      <c r="I9" s="32">
        <v>35.441734357618103</v>
      </c>
      <c r="J9" s="31"/>
      <c r="K9" s="30">
        <v>14.778281</v>
      </c>
      <c r="L9" s="30">
        <v>18.2</v>
      </c>
      <c r="M9" s="30">
        <v>-18.800653846153846</v>
      </c>
      <c r="N9" s="32"/>
    </row>
    <row r="10" spans="1:14" x14ac:dyDescent="0.3">
      <c r="A10" s="37"/>
      <c r="B10" s="28" t="s" vm="4">
        <v>6</v>
      </c>
      <c r="C10" s="29">
        <v>45.031320999999998</v>
      </c>
      <c r="D10" s="30">
        <v>13.9047</v>
      </c>
      <c r="E10" s="32">
        <v>223.85683258178889</v>
      </c>
      <c r="F10" s="32"/>
      <c r="G10" s="29">
        <v>519.47794499999998</v>
      </c>
      <c r="H10" s="30">
        <v>492.51499999999999</v>
      </c>
      <c r="I10" s="32">
        <v>5.4745429073226104</v>
      </c>
      <c r="J10" s="31"/>
      <c r="K10" s="30">
        <v>10.713540999999999</v>
      </c>
      <c r="L10" s="30">
        <v>12.536</v>
      </c>
      <c r="M10" s="30">
        <v>-14.537803126994264</v>
      </c>
      <c r="N10" s="32"/>
    </row>
    <row r="11" spans="1:14" x14ac:dyDescent="0.3">
      <c r="A11" s="37"/>
      <c r="B11" s="28" t="s" vm="24">
        <v>20</v>
      </c>
      <c r="C11" s="29">
        <v>1388.9473760000001</v>
      </c>
      <c r="D11" s="30">
        <v>1216.2894799999999</v>
      </c>
      <c r="E11" s="32">
        <v>14.195460771394664</v>
      </c>
      <c r="F11" s="32"/>
      <c r="G11" s="29">
        <v>1438.838135</v>
      </c>
      <c r="H11" s="30">
        <v>1362.5609999999999</v>
      </c>
      <c r="I11" s="32">
        <v>5.5980712056194148</v>
      </c>
      <c r="J11" s="31"/>
      <c r="K11" s="30">
        <v>292.959475</v>
      </c>
      <c r="L11" s="30">
        <v>302.12200000000001</v>
      </c>
      <c r="M11" s="30">
        <v>-3.0327235355253945</v>
      </c>
      <c r="N11" s="32"/>
    </row>
    <row r="12" spans="1:14" x14ac:dyDescent="0.3">
      <c r="A12" s="37"/>
      <c r="B12" s="28" t="s" vm="5">
        <v>15</v>
      </c>
      <c r="C12" s="33">
        <v>264.59945399999998</v>
      </c>
      <c r="D12" s="30">
        <v>272.97291000000001</v>
      </c>
      <c r="E12" s="32">
        <v>-3.0675043908203303</v>
      </c>
      <c r="F12" s="32"/>
      <c r="G12" s="29">
        <v>400.70215300000001</v>
      </c>
      <c r="H12" s="30">
        <v>385.22500000000002</v>
      </c>
      <c r="I12" s="32">
        <v>4.0176917385943201</v>
      </c>
      <c r="J12" s="31"/>
      <c r="K12" s="30">
        <v>71.598129</v>
      </c>
      <c r="L12" s="30">
        <v>76.328000000000003</v>
      </c>
      <c r="M12" s="30">
        <v>-6.196770516717331</v>
      </c>
      <c r="N12" s="32"/>
    </row>
    <row r="13" spans="1:14" x14ac:dyDescent="0.3">
      <c r="A13" s="37"/>
      <c r="B13" s="28" t="s" vm="6">
        <v>21</v>
      </c>
      <c r="C13" s="29">
        <v>202.69368700000001</v>
      </c>
      <c r="D13" s="30">
        <v>218.15004999999999</v>
      </c>
      <c r="E13" s="32">
        <v>-7.0851980093518119</v>
      </c>
      <c r="F13" s="32"/>
      <c r="G13" s="29">
        <v>202.88040000000001</v>
      </c>
      <c r="H13" s="30">
        <v>214.82499999999999</v>
      </c>
      <c r="I13" s="32">
        <v>-5.560153613406249</v>
      </c>
      <c r="J13" s="31"/>
      <c r="K13" s="30">
        <v>102.934752</v>
      </c>
      <c r="L13" s="30">
        <v>108.15300000000001</v>
      </c>
      <c r="M13" s="30">
        <v>-4.8248758702948642</v>
      </c>
      <c r="N13" s="32"/>
    </row>
    <row r="14" spans="1:14" x14ac:dyDescent="0.3">
      <c r="A14" s="37"/>
      <c r="B14" s="28" t="s" vm="153">
        <v>14</v>
      </c>
      <c r="C14" s="29">
        <v>13.746438000000001</v>
      </c>
      <c r="D14" s="30">
        <v>51.420180000000002</v>
      </c>
      <c r="E14" s="32">
        <v>-73.266452976243954</v>
      </c>
      <c r="F14" s="32"/>
      <c r="G14" s="29">
        <v>171.41131899999999</v>
      </c>
      <c r="H14" s="30">
        <v>241.22</v>
      </c>
      <c r="I14" s="32">
        <v>-28.939839565541835</v>
      </c>
      <c r="J14" s="31"/>
      <c r="K14" s="30">
        <v>1.011331</v>
      </c>
      <c r="L14" s="30">
        <v>3.363</v>
      </c>
      <c r="M14" s="30">
        <v>-69.927713351174546</v>
      </c>
      <c r="N14" s="32"/>
    </row>
    <row r="15" spans="1:14" x14ac:dyDescent="0.3">
      <c r="A15" s="37"/>
      <c r="B15" s="28" t="s" vm="23">
        <v>22</v>
      </c>
      <c r="C15" s="29">
        <v>481.38157899999999</v>
      </c>
      <c r="D15" s="30">
        <v>542.54313999999999</v>
      </c>
      <c r="E15" s="32">
        <v>-11.273124013695945</v>
      </c>
      <c r="F15" s="32"/>
      <c r="G15" s="29">
        <v>774.99387200000001</v>
      </c>
      <c r="H15" s="30">
        <v>841.27</v>
      </c>
      <c r="I15" s="32">
        <v>-7.8781042946972963</v>
      </c>
      <c r="J15" s="31"/>
      <c r="K15" s="30">
        <v>175.54421199999999</v>
      </c>
      <c r="L15" s="30">
        <v>187.84399999999999</v>
      </c>
      <c r="M15" s="30">
        <v>-6.5478737675943925</v>
      </c>
      <c r="N15" s="32"/>
    </row>
    <row r="16" spans="1:14" x14ac:dyDescent="0.3">
      <c r="A16" s="37"/>
      <c r="B16" s="28" t="s" vm="14">
        <v>23</v>
      </c>
      <c r="C16" s="29">
        <v>53.600104999999999</v>
      </c>
      <c r="D16" s="30">
        <v>41.187399999999997</v>
      </c>
      <c r="E16" s="32">
        <v>30.137141455882155</v>
      </c>
      <c r="F16" s="32"/>
      <c r="G16" s="29">
        <v>36.788305999999999</v>
      </c>
      <c r="H16" s="30">
        <v>33.174999999999997</v>
      </c>
      <c r="I16" s="32">
        <v>10.891653353428786</v>
      </c>
      <c r="J16" s="31"/>
      <c r="K16" s="30">
        <v>4.4644110000000001</v>
      </c>
      <c r="L16" s="30">
        <v>10.647</v>
      </c>
      <c r="M16" s="30">
        <v>-58.068836291913215</v>
      </c>
      <c r="N16" s="32"/>
    </row>
    <row r="17" spans="1:14" x14ac:dyDescent="0.3">
      <c r="A17" s="37"/>
      <c r="B17" s="28" t="s" vm="7">
        <v>11</v>
      </c>
      <c r="C17" s="29">
        <v>853.06269199999997</v>
      </c>
      <c r="D17" s="30">
        <v>632.55894000000001</v>
      </c>
      <c r="E17" s="32">
        <v>34.859004917391559</v>
      </c>
      <c r="F17" s="32"/>
      <c r="G17" s="29">
        <v>627.05595700000003</v>
      </c>
      <c r="H17" s="30">
        <v>488.11599999999999</v>
      </c>
      <c r="I17" s="32">
        <v>28.464536503618</v>
      </c>
      <c r="J17" s="31"/>
      <c r="K17" s="30">
        <v>112.950852</v>
      </c>
      <c r="L17" s="30">
        <v>103.631</v>
      </c>
      <c r="M17" s="30">
        <v>8.9933050921056523</v>
      </c>
      <c r="N17" s="32"/>
    </row>
    <row r="18" spans="1:14" x14ac:dyDescent="0.3">
      <c r="A18" s="37"/>
      <c r="B18" s="28"/>
      <c r="C18" s="29"/>
      <c r="D18" s="30"/>
      <c r="E18" s="35"/>
      <c r="F18" s="35"/>
      <c r="G18" s="29"/>
      <c r="H18" s="30"/>
      <c r="I18" s="35"/>
      <c r="J18" s="34"/>
      <c r="K18" s="30"/>
      <c r="L18" s="30"/>
      <c r="M18" s="30"/>
      <c r="N18" s="35"/>
    </row>
    <row r="19" spans="1:14" x14ac:dyDescent="0.3">
      <c r="A19" s="37"/>
      <c r="B19" s="28" t="s" vm="47">
        <v>16</v>
      </c>
      <c r="C19" s="29">
        <v>355621.88137100002</v>
      </c>
      <c r="D19" s="30">
        <v>317522.98340000003</v>
      </c>
      <c r="E19" s="32">
        <v>11.998784328315804</v>
      </c>
      <c r="F19" s="32"/>
      <c r="G19" s="29">
        <v>115287.56245300001</v>
      </c>
      <c r="H19" s="30">
        <v>106124.06299999999</v>
      </c>
      <c r="I19" s="32">
        <v>8.6347046974633912</v>
      </c>
      <c r="J19" s="31"/>
      <c r="K19" s="30">
        <v>31647.361908999999</v>
      </c>
      <c r="L19" s="30">
        <v>27037.424999999999</v>
      </c>
      <c r="M19" s="30">
        <v>17.050206922441767</v>
      </c>
      <c r="N19" s="32"/>
    </row>
    <row r="20" spans="1:14" x14ac:dyDescent="0.3">
      <c r="A20" s="37"/>
      <c r="B20" s="28"/>
      <c r="C20" s="36"/>
      <c r="D20" s="37"/>
      <c r="E20" s="37"/>
      <c r="F20" s="37"/>
      <c r="G20" s="36"/>
      <c r="H20" s="37"/>
      <c r="I20" s="37"/>
      <c r="J20" s="28"/>
      <c r="K20" s="37"/>
      <c r="L20" s="37"/>
      <c r="M20" s="30"/>
      <c r="N20" s="37"/>
    </row>
    <row r="21" spans="1:14" x14ac:dyDescent="0.3">
      <c r="A21" s="37"/>
      <c r="B21" s="28" t="s">
        <v>49</v>
      </c>
      <c r="C21" s="38" vm="560">
        <v>0.13458210895789022</v>
      </c>
      <c r="D21" s="35" vm="613">
        <v>0.10812623283437479</v>
      </c>
      <c r="E21" s="40"/>
      <c r="F21" s="40"/>
      <c r="G21" s="38" vm="620">
        <v>0.12173161414846222</v>
      </c>
      <c r="H21" s="35" vm="652">
        <v>7.4787873503435326E-2</v>
      </c>
      <c r="I21" s="40"/>
      <c r="J21" s="39"/>
      <c r="K21" s="35" vm="643">
        <v>6.3368456561585726E-2</v>
      </c>
      <c r="L21" s="35" vm="648">
        <v>6.9351732680775852E-2</v>
      </c>
      <c r="M21" s="30"/>
      <c r="N21" s="40"/>
    </row>
    <row r="22" spans="1:14" x14ac:dyDescent="0.3">
      <c r="A22" s="37"/>
      <c r="B22" s="28" t="s" vm="15">
        <v>24</v>
      </c>
      <c r="C22" s="38" vm="564">
        <v>3.7393319922586141E-3</v>
      </c>
      <c r="D22" s="35" vm="636">
        <v>3.2543428133762829E-3</v>
      </c>
      <c r="E22" s="40"/>
      <c r="F22" s="40"/>
      <c r="G22" s="38" vm="622">
        <v>8.3532764055083992E-3</v>
      </c>
      <c r="H22" s="35" vm="651">
        <v>5.2497483831251352E-3</v>
      </c>
      <c r="I22" s="40"/>
      <c r="J22" s="39"/>
      <c r="K22" s="35" vm="639">
        <v>5.0932556739845623E-3</v>
      </c>
      <c r="L22" s="35" vm="641">
        <v>6.1968037988218991E-3</v>
      </c>
      <c r="M22" s="30"/>
      <c r="N22" s="40"/>
    </row>
    <row r="23" spans="1:14" x14ac:dyDescent="0.3">
      <c r="A23" s="37"/>
      <c r="B23" s="28" t="s">
        <v>50</v>
      </c>
      <c r="C23" s="38" vm="555">
        <v>0.34682044764416636</v>
      </c>
      <c r="D23" s="35" vm="616">
        <v>0.42068160566028073</v>
      </c>
      <c r="E23" s="35"/>
      <c r="F23" s="35"/>
      <c r="G23" s="38" vm="617">
        <v>0.50978380430211434</v>
      </c>
      <c r="H23" s="35" vm="650">
        <v>0.56009298870516822</v>
      </c>
      <c r="I23" s="35"/>
      <c r="J23" s="34"/>
      <c r="K23" s="35" vm="642">
        <v>0.60479138149375133</v>
      </c>
      <c r="L23" s="35" vm="645">
        <v>0.62545399165019555</v>
      </c>
      <c r="M23" s="30"/>
      <c r="N23" s="35"/>
    </row>
    <row r="24" spans="1:14" x14ac:dyDescent="0.3">
      <c r="A24" s="37"/>
      <c r="B24" s="28"/>
      <c r="C24" s="36"/>
      <c r="D24" s="37"/>
      <c r="E24" s="37"/>
      <c r="F24" s="37"/>
      <c r="G24" s="36"/>
      <c r="H24" s="37"/>
      <c r="I24" s="37"/>
      <c r="J24" s="28"/>
      <c r="K24" s="37"/>
      <c r="L24" s="37"/>
      <c r="M24" s="30"/>
      <c r="N24" s="37"/>
    </row>
    <row r="25" spans="1:14" x14ac:dyDescent="0.3">
      <c r="A25" s="37"/>
      <c r="B25" s="28" t="s" vm="52">
        <v>25</v>
      </c>
      <c r="C25" s="29">
        <v>9328.3653665700003</v>
      </c>
      <c r="D25" s="30">
        <v>8108.1444580500001</v>
      </c>
      <c r="E25" s="32">
        <v>15.049323736561316</v>
      </c>
      <c r="F25" s="32"/>
      <c r="G25" s="29">
        <v>8325.8834702999993</v>
      </c>
      <c r="H25" s="30">
        <v>6337.9488079399998</v>
      </c>
      <c r="I25" s="32">
        <v>31.365584080918609</v>
      </c>
      <c r="J25" s="31"/>
      <c r="K25" s="30">
        <v>2484.9152779999999</v>
      </c>
      <c r="L25" s="30">
        <v>2474.9618350000001</v>
      </c>
      <c r="M25" s="30">
        <v>0.40216551460479089</v>
      </c>
      <c r="N25" s="32"/>
    </row>
    <row r="26" spans="1:14" x14ac:dyDescent="0.3">
      <c r="A26" s="37"/>
      <c r="B26" s="28" t="s" vm="156">
        <v>26</v>
      </c>
      <c r="C26" s="29">
        <v>48486.692665978801</v>
      </c>
      <c r="D26" s="30">
        <v>55077.999150862801</v>
      </c>
      <c r="E26" s="32">
        <v>-11.967222096848351</v>
      </c>
      <c r="F26" s="32"/>
      <c r="G26" s="29">
        <v>41334.113216999998</v>
      </c>
      <c r="H26" s="30">
        <v>41211.013033260002</v>
      </c>
      <c r="I26" s="32">
        <v>0.29870700737359979</v>
      </c>
      <c r="J26" s="31"/>
      <c r="K26" s="30">
        <v>16063.658006</v>
      </c>
      <c r="L26" s="30">
        <v>17369.451647999998</v>
      </c>
      <c r="M26" s="30">
        <v>-7.5177597339427411</v>
      </c>
      <c r="N26" s="32"/>
    </row>
    <row r="27" spans="1:14" x14ac:dyDescent="0.3">
      <c r="A27" s="37"/>
      <c r="B27" s="28" t="s" vm="49">
        <v>27</v>
      </c>
      <c r="C27" s="38" vm="532">
        <v>0.19239021788581068</v>
      </c>
      <c r="D27" s="35" vm="545">
        <v>0.14721203716644063</v>
      </c>
      <c r="E27" s="37"/>
      <c r="F27" s="37"/>
      <c r="G27" s="38" vm="570">
        <v>0.20142886401336196</v>
      </c>
      <c r="H27" s="35" vm="586">
        <v>0.15379259914879689</v>
      </c>
      <c r="I27" s="37"/>
      <c r="J27" s="28"/>
      <c r="K27" s="35" vm="601">
        <v>0.15469174437552452</v>
      </c>
      <c r="L27" s="35" vm="608">
        <v>0.14248934768674626</v>
      </c>
      <c r="M27" s="30"/>
      <c r="N27" s="37"/>
    </row>
    <row r="28" spans="1:14" x14ac:dyDescent="0.3">
      <c r="A28" s="37"/>
      <c r="B28" s="28" t="s" vm="50">
        <v>28</v>
      </c>
      <c r="C28" s="38" vm="526">
        <v>0.19088491057019721</v>
      </c>
      <c r="D28" s="35" vm="541">
        <v>0.14590056977267876</v>
      </c>
      <c r="E28" s="37"/>
      <c r="F28" s="37"/>
      <c r="G28" s="38" vm="557">
        <v>0.18337486103083075</v>
      </c>
      <c r="H28" s="35" vm="589">
        <v>0.13125139788494347</v>
      </c>
      <c r="I28" s="37"/>
      <c r="J28" s="28"/>
      <c r="K28" s="35" vm="604">
        <v>0.15469174437552452</v>
      </c>
      <c r="L28" s="35" vm="598">
        <v>0.14248934768674626</v>
      </c>
      <c r="M28" s="30"/>
      <c r="N28" s="37"/>
    </row>
    <row r="29" spans="1:14" x14ac:dyDescent="0.3">
      <c r="A29" s="37"/>
      <c r="B29" s="28" t="s" vm="51">
        <v>29</v>
      </c>
      <c r="C29" s="38" vm="534">
        <v>0.17954159202733619</v>
      </c>
      <c r="D29" s="35" vm="538">
        <v>0.14590056977267876</v>
      </c>
      <c r="E29" s="40"/>
      <c r="F29" s="40"/>
      <c r="G29" s="38" vm="574">
        <v>0.17997178213661252</v>
      </c>
      <c r="H29" s="35" vm="587">
        <v>0.12735054745134075</v>
      </c>
      <c r="I29" s="40"/>
      <c r="J29" s="39"/>
      <c r="K29" s="35" vm="602">
        <v>0.14846651224205601</v>
      </c>
      <c r="L29" s="35" vm="597">
        <v>0.13673211354795212</v>
      </c>
      <c r="M29" s="30"/>
      <c r="N29" s="40"/>
    </row>
    <row r="30" spans="1:14" x14ac:dyDescent="0.3">
      <c r="A30" s="37"/>
      <c r="B30" s="28"/>
      <c r="C30" s="29"/>
      <c r="D30" s="30"/>
      <c r="E30" s="32"/>
      <c r="F30" s="32"/>
      <c r="G30" s="29"/>
      <c r="H30" s="30"/>
      <c r="I30" s="32"/>
      <c r="J30" s="31"/>
      <c r="K30" s="30"/>
      <c r="L30" s="30"/>
      <c r="M30" s="30"/>
      <c r="N30" s="32"/>
    </row>
    <row r="31" spans="1:14" hidden="1" x14ac:dyDescent="0.3">
      <c r="A31" s="37"/>
      <c r="B31" s="28" t="s" vm="46">
        <v>30</v>
      </c>
      <c r="C31" s="29">
        <v>116284.875249</v>
      </c>
      <c r="D31" s="30">
        <v>110758.01282</v>
      </c>
      <c r="E31" s="32">
        <v>4.9900339382054959</v>
      </c>
      <c r="F31" s="32"/>
      <c r="G31" s="29">
        <v>72787.908116999999</v>
      </c>
      <c r="H31" s="30">
        <v>69394.866901000001</v>
      </c>
      <c r="I31" s="32">
        <v>4.8894700249812129</v>
      </c>
      <c r="J31" s="31"/>
      <c r="K31" s="30">
        <v>19710.070210999998</v>
      </c>
      <c r="L31" s="30">
        <v>19383.782999999999</v>
      </c>
      <c r="M31" s="30">
        <v>1.6832999574953877</v>
      </c>
      <c r="N31" s="32"/>
    </row>
    <row r="32" spans="1:14" x14ac:dyDescent="0.3">
      <c r="A32" s="37"/>
      <c r="B32" s="28" t="s" vm="154">
        <v>31</v>
      </c>
      <c r="C32" s="29">
        <v>66333.119196</v>
      </c>
      <c r="D32" s="30">
        <v>67782.40724</v>
      </c>
      <c r="E32" s="32">
        <v>-2.1381477923444692</v>
      </c>
      <c r="F32" s="32"/>
      <c r="G32" s="29">
        <v>72787.908116999999</v>
      </c>
      <c r="H32" s="30">
        <v>69394.866901000001</v>
      </c>
      <c r="I32" s="32">
        <v>4.8894700249812129</v>
      </c>
      <c r="J32" s="31"/>
      <c r="K32" s="30">
        <v>19710.070210999998</v>
      </c>
      <c r="L32" s="30">
        <v>19383.782999999999</v>
      </c>
      <c r="M32" s="30">
        <v>1.6832999574953877</v>
      </c>
      <c r="N32" s="32"/>
    </row>
    <row r="33" spans="1:14" x14ac:dyDescent="0.3">
      <c r="A33" s="37"/>
      <c r="B33" s="28" t="s" vm="155">
        <v>32</v>
      </c>
      <c r="C33" s="29">
        <v>51799.154463999999</v>
      </c>
      <c r="D33" s="30">
        <v>52762.503859999997</v>
      </c>
      <c r="E33" s="32">
        <v>-1.8258219863032776</v>
      </c>
      <c r="F33" s="32"/>
      <c r="G33" s="29">
        <v>53478.982203</v>
      </c>
      <c r="H33" s="30">
        <v>48791.436999999998</v>
      </c>
      <c r="I33" s="32">
        <v>9.6073112234837499</v>
      </c>
      <c r="J33" s="31"/>
      <c r="K33" s="30">
        <v>20080.455589000001</v>
      </c>
      <c r="L33" s="30">
        <v>15285.776</v>
      </c>
      <c r="M33" s="30">
        <v>31.366936091435594</v>
      </c>
      <c r="N33" s="32"/>
    </row>
    <row r="34" spans="1:14" x14ac:dyDescent="0.3">
      <c r="A34" s="37"/>
      <c r="B34" s="28"/>
      <c r="C34" s="29"/>
      <c r="D34" s="30"/>
      <c r="E34" s="32"/>
      <c r="F34" s="32"/>
      <c r="G34" s="29"/>
      <c r="H34" s="30"/>
      <c r="I34" s="32"/>
      <c r="J34" s="31"/>
      <c r="K34" s="30"/>
      <c r="L34" s="30"/>
      <c r="M34" s="30"/>
      <c r="N34" s="32"/>
    </row>
    <row r="35" spans="1:14" ht="16.2" x14ac:dyDescent="0.3">
      <c r="A35" s="46"/>
      <c r="B35" s="47"/>
      <c r="C35" s="69" t="s">
        <v>34</v>
      </c>
      <c r="D35" s="70"/>
      <c r="E35" s="70"/>
      <c r="F35" s="48"/>
      <c r="G35" s="69" t="s">
        <v>53</v>
      </c>
      <c r="H35" s="70"/>
      <c r="I35" s="70"/>
      <c r="J35" s="49"/>
      <c r="K35" s="70" t="s">
        <v>54</v>
      </c>
      <c r="L35" s="70"/>
      <c r="M35" s="70"/>
      <c r="N35" s="46"/>
    </row>
    <row r="36" spans="1:14" x14ac:dyDescent="0.3">
      <c r="A36" s="37"/>
      <c r="B36" s="28" t="s" vm="1">
        <v>12</v>
      </c>
      <c r="C36" s="29">
        <v>49.619847469999996</v>
      </c>
      <c r="D36" s="30">
        <v>51.312608480000002</v>
      </c>
      <c r="E36" s="32">
        <v>-3.2989182583843646</v>
      </c>
      <c r="F36" s="32"/>
      <c r="G36" s="29">
        <v>62.570798000000003</v>
      </c>
      <c r="H36" s="30">
        <v>58.587000000000003</v>
      </c>
      <c r="I36" s="32">
        <v>6.7997985901309121</v>
      </c>
      <c r="J36" s="31"/>
      <c r="K36" s="30">
        <v>15.080237</v>
      </c>
      <c r="L36" s="30">
        <v>9.3170000000000002</v>
      </c>
      <c r="M36" s="30">
        <v>61.857217988622956</v>
      </c>
      <c r="N36" s="32"/>
    </row>
    <row r="37" spans="1:14" x14ac:dyDescent="0.3">
      <c r="A37" s="37"/>
      <c r="B37" s="28" t="s" vm="2">
        <v>18</v>
      </c>
      <c r="C37" s="29">
        <v>41.563773079999997</v>
      </c>
      <c r="D37" s="30">
        <v>38.482994409999996</v>
      </c>
      <c r="E37" s="32">
        <v>8.0055586038269446</v>
      </c>
      <c r="F37" s="32"/>
      <c r="G37" s="29">
        <v>33.646501999999998</v>
      </c>
      <c r="H37" s="30">
        <v>30.052</v>
      </c>
      <c r="I37" s="32">
        <v>11.960941035538397</v>
      </c>
      <c r="J37" s="31"/>
      <c r="K37" s="30">
        <v>7.5350630000000001</v>
      </c>
      <c r="L37" s="30">
        <v>4.6950000000000003</v>
      </c>
      <c r="M37" s="30">
        <v>60.491224707135238</v>
      </c>
      <c r="N37" s="32"/>
    </row>
    <row r="38" spans="1:14" x14ac:dyDescent="0.3">
      <c r="A38" s="37"/>
      <c r="B38" s="28" t="s" vm="3">
        <v>19</v>
      </c>
      <c r="C38" s="29">
        <v>2.8115784300000008</v>
      </c>
      <c r="D38" s="30">
        <v>6.3867965500000006</v>
      </c>
      <c r="E38" s="32">
        <v>-55.97826847952436</v>
      </c>
      <c r="F38" s="32"/>
      <c r="G38" s="29">
        <v>16.529544999999999</v>
      </c>
      <c r="H38" s="30">
        <v>15.449</v>
      </c>
      <c r="I38" s="32">
        <v>6.9942714738818079</v>
      </c>
      <c r="J38" s="31"/>
      <c r="K38" s="30">
        <v>2.1919909999999998</v>
      </c>
      <c r="L38" s="30">
        <v>1.7749999999999999</v>
      </c>
      <c r="M38" s="30">
        <v>23.492450704225341</v>
      </c>
      <c r="N38" s="32"/>
    </row>
    <row r="39" spans="1:14" x14ac:dyDescent="0.3">
      <c r="A39" s="37"/>
      <c r="B39" s="28" t="s" vm="4">
        <v>6</v>
      </c>
      <c r="C39" s="29">
        <v>13.64216373</v>
      </c>
      <c r="D39" s="30">
        <v>15.778960830000001</v>
      </c>
      <c r="E39" s="32">
        <v>-13.542064797685416</v>
      </c>
      <c r="F39" s="32"/>
      <c r="G39" s="29">
        <v>23.236878000000001</v>
      </c>
      <c r="H39" s="30">
        <v>5.306</v>
      </c>
      <c r="I39" s="32">
        <v>337.93588390501321</v>
      </c>
      <c r="J39" s="31"/>
      <c r="K39" s="30">
        <v>3.48224</v>
      </c>
      <c r="L39" s="30">
        <v>0.89100000000000001</v>
      </c>
      <c r="M39" s="30">
        <v>290.82379349046016</v>
      </c>
      <c r="N39" s="32"/>
    </row>
    <row r="40" spans="1:14" x14ac:dyDescent="0.3">
      <c r="A40" s="37"/>
      <c r="B40" s="28" t="s" vm="24">
        <v>20</v>
      </c>
      <c r="C40" s="29">
        <v>107.63736271</v>
      </c>
      <c r="D40" s="30">
        <v>111.96136027</v>
      </c>
      <c r="E40" s="32">
        <v>-3.8620445031861683</v>
      </c>
      <c r="F40" s="32"/>
      <c r="G40" s="29">
        <v>135.983723</v>
      </c>
      <c r="H40" s="30">
        <v>109.39400000000001</v>
      </c>
      <c r="I40" s="32">
        <v>24.306381520010234</v>
      </c>
      <c r="J40" s="31"/>
      <c r="K40" s="30">
        <v>28.289531</v>
      </c>
      <c r="L40" s="30">
        <v>16.678000000000001</v>
      </c>
      <c r="M40" s="30">
        <v>69.621843146660268</v>
      </c>
      <c r="N40" s="32"/>
    </row>
    <row r="41" spans="1:14" x14ac:dyDescent="0.3">
      <c r="A41" s="37"/>
      <c r="B41" s="28" t="s" vm="5">
        <v>15</v>
      </c>
      <c r="C41" s="29">
        <v>36.664601090000005</v>
      </c>
      <c r="D41" s="30">
        <v>35.112850280000004</v>
      </c>
      <c r="E41" s="32">
        <v>4.4193245425133254</v>
      </c>
      <c r="F41" s="32"/>
      <c r="G41" s="29">
        <v>36.310398999999997</v>
      </c>
      <c r="H41" s="30">
        <v>28.606000000000002</v>
      </c>
      <c r="I41" s="32">
        <v>26.932807802558891</v>
      </c>
      <c r="J41" s="31"/>
      <c r="K41" s="30">
        <v>5.661886</v>
      </c>
      <c r="L41" s="30">
        <v>3.677</v>
      </c>
      <c r="M41" s="30">
        <v>53.981125917867836</v>
      </c>
      <c r="N41" s="32"/>
    </row>
    <row r="42" spans="1:14" x14ac:dyDescent="0.3">
      <c r="A42" s="37"/>
      <c r="B42" s="28" t="s" vm="6">
        <v>21</v>
      </c>
      <c r="C42" s="29">
        <v>21.896057819999999</v>
      </c>
      <c r="D42" s="30">
        <v>22.63463385</v>
      </c>
      <c r="E42" s="32">
        <v>-3.2630350236480643</v>
      </c>
      <c r="F42" s="32"/>
      <c r="G42" s="29">
        <v>27.611186</v>
      </c>
      <c r="H42" s="30">
        <v>25.195</v>
      </c>
      <c r="I42" s="32">
        <v>9.5899424488985918</v>
      </c>
      <c r="J42" s="31"/>
      <c r="K42" s="30">
        <v>6.1305069999999997</v>
      </c>
      <c r="L42" s="30">
        <v>2.903</v>
      </c>
      <c r="M42" s="30">
        <v>111.17833275921458</v>
      </c>
      <c r="N42" s="32"/>
    </row>
    <row r="43" spans="1:14" x14ac:dyDescent="0.3">
      <c r="A43" s="37"/>
      <c r="B43" s="28" t="s" vm="153">
        <v>14</v>
      </c>
      <c r="C43" s="29">
        <v>12.845013219999998</v>
      </c>
      <c r="D43" s="30">
        <v>14.592406619999998</v>
      </c>
      <c r="E43" s="32">
        <v>-11.974675908530841</v>
      </c>
      <c r="F43" s="32"/>
      <c r="G43" s="29">
        <v>18.558705</v>
      </c>
      <c r="H43" s="30">
        <v>17.957000000000001</v>
      </c>
      <c r="I43" s="32">
        <v>3.350810268975879</v>
      </c>
      <c r="J43" s="31"/>
      <c r="K43" s="30">
        <v>4.1584159999999999</v>
      </c>
      <c r="L43" s="30">
        <v>2.508</v>
      </c>
      <c r="M43" s="30">
        <v>65.806060606060598</v>
      </c>
      <c r="N43" s="32"/>
    </row>
    <row r="44" spans="1:14" x14ac:dyDescent="0.3">
      <c r="A44" s="37"/>
      <c r="B44" s="28" t="s" vm="23">
        <v>22</v>
      </c>
      <c r="C44" s="29">
        <v>71.405672129999999</v>
      </c>
      <c r="D44" s="30">
        <v>72.339890749999995</v>
      </c>
      <c r="E44" s="32">
        <v>-1.2914294040456409</v>
      </c>
      <c r="F44" s="32"/>
      <c r="G44" s="29">
        <v>82.480289999999997</v>
      </c>
      <c r="H44" s="30">
        <v>71.757999999999996</v>
      </c>
      <c r="I44" s="32">
        <v>14.942292148610603</v>
      </c>
      <c r="J44" s="31"/>
      <c r="K44" s="30">
        <v>15.950809</v>
      </c>
      <c r="L44" s="30">
        <v>9.0879999999999992</v>
      </c>
      <c r="M44" s="30">
        <v>75.51506382042254</v>
      </c>
      <c r="N44" s="32"/>
    </row>
    <row r="45" spans="1:14" x14ac:dyDescent="0.3">
      <c r="A45" s="37"/>
      <c r="B45" s="28" t="s" vm="14">
        <v>33</v>
      </c>
      <c r="C45" s="29">
        <v>-0.43537646999999996</v>
      </c>
      <c r="D45" s="30">
        <v>1.17532283</v>
      </c>
      <c r="E45" s="32">
        <v>-137.04313903270304</v>
      </c>
      <c r="F45" s="32"/>
      <c r="G45" s="29">
        <v>4.479997</v>
      </c>
      <c r="H45" s="30">
        <v>0.876</v>
      </c>
      <c r="I45" s="32">
        <v>411.41518264840187</v>
      </c>
      <c r="J45" s="31"/>
      <c r="K45" s="30">
        <v>2.1098680000000001</v>
      </c>
      <c r="L45" s="30">
        <v>0.37</v>
      </c>
      <c r="M45" s="30">
        <v>470.23459459459457</v>
      </c>
      <c r="N45" s="32"/>
    </row>
    <row r="46" spans="1:14" x14ac:dyDescent="0.3">
      <c r="A46" s="37"/>
      <c r="B46" s="28" t="s" vm="7">
        <v>11</v>
      </c>
      <c r="C46" s="29">
        <v>36.66706705</v>
      </c>
      <c r="D46" s="30">
        <v>38.446146689999999</v>
      </c>
      <c r="E46" s="32">
        <v>-4.6274589085484212</v>
      </c>
      <c r="F46" s="32"/>
      <c r="G46" s="29">
        <v>49.023435999999997</v>
      </c>
      <c r="H46" s="30">
        <v>36.76</v>
      </c>
      <c r="I46" s="32">
        <v>33.360816104461378</v>
      </c>
      <c r="J46" s="31"/>
      <c r="K46" s="30">
        <v>10.228854</v>
      </c>
      <c r="L46" s="30">
        <v>7.22</v>
      </c>
      <c r="M46" s="30">
        <v>41.673878116343488</v>
      </c>
      <c r="N46" s="32"/>
    </row>
    <row r="47" spans="1:14" x14ac:dyDescent="0.3">
      <c r="A47" s="37"/>
      <c r="B47" s="28"/>
      <c r="C47" s="29"/>
      <c r="D47" s="30"/>
      <c r="E47" s="35"/>
      <c r="F47" s="35"/>
      <c r="G47" s="29"/>
      <c r="H47" s="30"/>
      <c r="I47" s="35"/>
      <c r="J47" s="34"/>
      <c r="K47" s="30"/>
      <c r="L47" s="30"/>
      <c r="M47" s="30"/>
      <c r="N47" s="35"/>
    </row>
    <row r="48" spans="1:14" x14ac:dyDescent="0.3">
      <c r="A48" s="37"/>
      <c r="B48" s="28" t="s" vm="47">
        <v>16</v>
      </c>
      <c r="C48" s="29">
        <v>10123.158896590099</v>
      </c>
      <c r="D48" s="30">
        <v>10910.3706451</v>
      </c>
      <c r="E48" s="32">
        <v>-7.2152612786207104</v>
      </c>
      <c r="F48" s="32"/>
      <c r="G48" s="29">
        <v>9227.9712350000009</v>
      </c>
      <c r="H48" s="30">
        <v>7704.7579999999998</v>
      </c>
      <c r="I48" s="32">
        <v>19.769773885175912</v>
      </c>
      <c r="J48" s="31"/>
      <c r="K48" s="30">
        <v>1712.1394560000001</v>
      </c>
      <c r="L48" s="30">
        <v>1647.02</v>
      </c>
      <c r="M48" s="30">
        <v>3.9537744532549768</v>
      </c>
      <c r="N48" s="32"/>
    </row>
    <row r="49" spans="1:14" x14ac:dyDescent="0.3">
      <c r="A49" s="37"/>
      <c r="B49" s="28"/>
      <c r="C49" s="36"/>
      <c r="D49" s="37"/>
      <c r="E49" s="37"/>
      <c r="F49" s="37"/>
      <c r="G49" s="36"/>
      <c r="H49" s="37"/>
      <c r="I49" s="37"/>
      <c r="J49" s="28"/>
      <c r="K49" s="37"/>
      <c r="L49" s="37"/>
      <c r="M49" s="30"/>
      <c r="N49" s="37"/>
    </row>
    <row r="50" spans="1:14" x14ac:dyDescent="0.3">
      <c r="A50" s="37"/>
      <c r="B50" s="28" t="s">
        <v>49</v>
      </c>
      <c r="C50" s="38" vm="578">
        <v>8.6742600595677163E-2</v>
      </c>
      <c r="D50" s="35" vm="635">
        <v>9.5288823170786657E-2</v>
      </c>
      <c r="E50" s="40"/>
      <c r="F50" s="40"/>
      <c r="G50" s="38" vm="596">
        <v>0.10667997569532818</v>
      </c>
      <c r="H50" s="35" vm="611">
        <v>9.9737683062417357E-2</v>
      </c>
      <c r="I50" s="40"/>
      <c r="J50" s="39"/>
      <c r="K50" s="35" vm="618">
        <v>0.12776496603120568</v>
      </c>
      <c r="L50" s="35" vm="624">
        <v>7.1075952789368749E-2</v>
      </c>
      <c r="M50" s="30"/>
      <c r="N50" s="40"/>
    </row>
    <row r="51" spans="1:14" x14ac:dyDescent="0.3">
      <c r="A51" s="37"/>
      <c r="B51" s="28" t="s" vm="15">
        <v>24</v>
      </c>
      <c r="C51" s="38" vm="558">
        <v>5.6606322229544054E-3</v>
      </c>
      <c r="D51" s="35" vm="628">
        <v>5.6828126195950374E-3</v>
      </c>
      <c r="E51" s="40"/>
      <c r="F51" s="40"/>
      <c r="G51" s="38" vm="600">
        <v>9.5332646492023061E-3</v>
      </c>
      <c r="H51" s="35" vm="609">
        <v>8.2462908462724496E-3</v>
      </c>
      <c r="I51" s="40"/>
      <c r="J51" s="39"/>
      <c r="K51" s="35" vm="615">
        <v>1.0875367398702063E-2</v>
      </c>
      <c r="L51" s="35" vm="627">
        <v>7.5660974172395328E-3</v>
      </c>
      <c r="M51" s="30"/>
      <c r="N51" s="40"/>
    </row>
    <row r="52" spans="1:14" x14ac:dyDescent="0.3">
      <c r="A52" s="37"/>
      <c r="B52" s="28" t="s">
        <v>50</v>
      </c>
      <c r="C52" s="38" vm="569">
        <v>0.63848978005758306</v>
      </c>
      <c r="D52" s="35" vm="631">
        <v>0.61644336239309783</v>
      </c>
      <c r="E52" s="35"/>
      <c r="F52" s="35"/>
      <c r="G52" s="38" vm="595">
        <v>0.57101999820161697</v>
      </c>
      <c r="H52" s="35" vm="610">
        <v>0.59850018108609049</v>
      </c>
      <c r="I52" s="35"/>
      <c r="J52" s="34"/>
      <c r="K52" s="35" vm="619">
        <v>0.4993544492929049</v>
      </c>
      <c r="L52" s="35" vm="612">
        <v>0.47734471835835285</v>
      </c>
      <c r="M52" s="30"/>
      <c r="N52" s="40"/>
    </row>
    <row r="53" spans="1:14" x14ac:dyDescent="0.3">
      <c r="A53" s="37"/>
      <c r="B53" s="28"/>
      <c r="C53" s="36"/>
      <c r="D53" s="37"/>
      <c r="E53" s="37"/>
      <c r="F53" s="37"/>
      <c r="G53" s="36"/>
      <c r="H53" s="37"/>
      <c r="I53" s="37"/>
      <c r="J53" s="28"/>
      <c r="K53" s="37"/>
      <c r="L53" s="37"/>
      <c r="M53" s="30"/>
      <c r="N53" s="37"/>
    </row>
    <row r="54" spans="1:14" x14ac:dyDescent="0.3">
      <c r="A54" s="37"/>
      <c r="B54" s="28" t="s" vm="52">
        <v>25</v>
      </c>
      <c r="C54" s="29">
        <v>600.42127871000002</v>
      </c>
      <c r="D54" s="30">
        <v>629.41865422000001</v>
      </c>
      <c r="E54" s="32">
        <v>-4.6070092323422855</v>
      </c>
      <c r="F54" s="32"/>
      <c r="G54" s="29">
        <v>852.52932099999998</v>
      </c>
      <c r="H54" s="30">
        <v>754.82415666000009</v>
      </c>
      <c r="I54" s="32">
        <v>12.94409611535654</v>
      </c>
      <c r="J54" s="31"/>
      <c r="K54" s="30">
        <v>196.13425599999999</v>
      </c>
      <c r="L54" s="30">
        <v>222.71484699999999</v>
      </c>
      <c r="M54" s="30">
        <v>-11.934808728759783</v>
      </c>
      <c r="N54" s="32"/>
    </row>
    <row r="55" spans="1:14" x14ac:dyDescent="0.3">
      <c r="A55" s="37"/>
      <c r="B55" s="28" t="s">
        <v>51</v>
      </c>
      <c r="C55" s="29">
        <v>2164.54618437</v>
      </c>
      <c r="D55" s="30">
        <v>3539.4709625</v>
      </c>
      <c r="E55" s="32">
        <v>-38.845488286160787</v>
      </c>
      <c r="F55" s="32"/>
      <c r="G55" s="29">
        <v>4474.5310609999997</v>
      </c>
      <c r="H55" s="30">
        <v>4308.1106060000002</v>
      </c>
      <c r="I55" s="32">
        <v>3.8629568787816648</v>
      </c>
      <c r="J55" s="31"/>
      <c r="K55" s="30">
        <v>933.29806799999994</v>
      </c>
      <c r="L55" s="30">
        <v>924.375991</v>
      </c>
      <c r="M55" s="30">
        <v>0.96519999295394676</v>
      </c>
      <c r="N55" s="32"/>
    </row>
    <row r="56" spans="1:14" x14ac:dyDescent="0.3">
      <c r="A56" s="37"/>
      <c r="B56" s="28" t="s" vm="49">
        <v>27</v>
      </c>
      <c r="C56" s="38" vm="529">
        <v>0.27738898945450552</v>
      </c>
      <c r="D56" s="35" vm="539">
        <v>0.17782845540719705</v>
      </c>
      <c r="E56" s="37"/>
      <c r="F56" s="37"/>
      <c r="G56" s="38" vm="561">
        <v>0.19052931120104252</v>
      </c>
      <c r="H56" s="35" vm="588">
        <v>0.17521002260451252</v>
      </c>
      <c r="I56" s="37"/>
      <c r="J56" s="28"/>
      <c r="K56" s="35" vm="606">
        <v>0.21015178614941696</v>
      </c>
      <c r="L56" s="35" vm="594">
        <v>0.24093534359223745</v>
      </c>
      <c r="M56" s="30"/>
      <c r="N56" s="37"/>
    </row>
    <row r="57" spans="1:14" x14ac:dyDescent="0.3">
      <c r="A57" s="37"/>
      <c r="B57" s="28" t="s" vm="50">
        <v>28</v>
      </c>
      <c r="C57" s="38" vm="533">
        <v>0.22472749639739306</v>
      </c>
      <c r="D57" s="35" vm="549">
        <v>0.13812058295703564</v>
      </c>
      <c r="E57" s="37"/>
      <c r="F57" s="37"/>
      <c r="G57" s="38" vm="566">
        <v>0.18028565384899001</v>
      </c>
      <c r="H57" s="35" vm="591">
        <v>0.16002577317765368</v>
      </c>
      <c r="I57" s="37"/>
      <c r="J57" s="28"/>
      <c r="K57" s="35" vm="605">
        <v>0.200253682513784</v>
      </c>
      <c r="L57" s="35" vm="599">
        <v>0.21851161536712824</v>
      </c>
      <c r="M57" s="30"/>
      <c r="N57" s="37"/>
    </row>
    <row r="58" spans="1:14" x14ac:dyDescent="0.3">
      <c r="A58" s="37"/>
      <c r="B58" s="28" t="s" vm="51">
        <v>29</v>
      </c>
      <c r="C58" s="38" vm="530">
        <v>0.22444255307557637</v>
      </c>
      <c r="D58" s="35" vm="544">
        <v>0.1377495257075442</v>
      </c>
      <c r="E58" s="37"/>
      <c r="F58" s="37"/>
      <c r="G58" s="38" vm="553">
        <v>0.18028565384899001</v>
      </c>
      <c r="H58" s="35" vm="585">
        <v>0.16002577317765368</v>
      </c>
      <c r="I58" s="37"/>
      <c r="J58" s="28"/>
      <c r="K58" s="35" vm="603">
        <v>0.200253682513784</v>
      </c>
      <c r="L58" s="35" vm="607">
        <v>0.21851161536712824</v>
      </c>
      <c r="M58" s="30"/>
      <c r="N58" s="37"/>
    </row>
    <row r="59" spans="1:14" x14ac:dyDescent="0.3">
      <c r="A59" s="37"/>
      <c r="B59" s="28"/>
      <c r="C59" s="29"/>
      <c r="D59" s="30"/>
      <c r="E59" s="32"/>
      <c r="F59" s="32"/>
      <c r="G59" s="41"/>
      <c r="H59" s="42"/>
      <c r="I59" s="32"/>
      <c r="J59" s="31"/>
      <c r="K59" s="30"/>
      <c r="L59" s="30"/>
      <c r="M59" s="30"/>
      <c r="N59" s="32"/>
    </row>
    <row r="60" spans="1:14" hidden="1" x14ac:dyDescent="0.3">
      <c r="A60" s="37"/>
      <c r="B60" s="28" t="s" vm="46">
        <v>30</v>
      </c>
      <c r="C60" s="29">
        <v>5983.0325689345045</v>
      </c>
      <c r="D60" s="30">
        <v>6608.9423734100001</v>
      </c>
      <c r="E60" s="32">
        <v>-9.4706500542922178</v>
      </c>
      <c r="F60" s="32"/>
      <c r="G60" s="29">
        <v>6101.7558799999997</v>
      </c>
      <c r="H60" s="30">
        <v>5509.8360000000002</v>
      </c>
      <c r="I60" s="32">
        <v>10.742967304289985</v>
      </c>
      <c r="J60" s="31"/>
      <c r="K60" s="30">
        <v>1351.8316339999999</v>
      </c>
      <c r="L60" s="30">
        <v>1301.4880000000001</v>
      </c>
      <c r="M60" s="30">
        <v>3.8681596756942715</v>
      </c>
      <c r="N60" s="32"/>
    </row>
    <row r="61" spans="1:14" x14ac:dyDescent="0.3">
      <c r="A61" s="37"/>
      <c r="B61" s="28" t="s" vm="154">
        <v>31</v>
      </c>
      <c r="C61" s="29">
        <v>5983.0325689345045</v>
      </c>
      <c r="D61" s="30">
        <v>6608.9423734100001</v>
      </c>
      <c r="E61" s="32">
        <v>-9.4706500542922178</v>
      </c>
      <c r="F61" s="32"/>
      <c r="G61" s="29">
        <v>6101.7558799999997</v>
      </c>
      <c r="H61" s="30">
        <v>5509.8360000000002</v>
      </c>
      <c r="I61" s="32">
        <v>10.742967304289985</v>
      </c>
      <c r="J61" s="31"/>
      <c r="K61" s="30">
        <v>1351.8316339999999</v>
      </c>
      <c r="L61" s="30">
        <v>1301.4880000000001</v>
      </c>
      <c r="M61" s="30">
        <v>3.8681596756942715</v>
      </c>
      <c r="N61" s="32"/>
    </row>
    <row r="62" spans="1:14" x14ac:dyDescent="0.3">
      <c r="A62" s="37"/>
      <c r="B62" s="28" t="s" vm="155">
        <v>32</v>
      </c>
      <c r="C62" s="29">
        <v>3967.9909927099989</v>
      </c>
      <c r="D62" s="30">
        <v>4066.2498465600006</v>
      </c>
      <c r="E62" s="32">
        <v>-2.4164490023437124</v>
      </c>
      <c r="F62" s="32"/>
      <c r="G62" s="29">
        <v>5849.2257040000004</v>
      </c>
      <c r="H62" s="30">
        <v>5689.7730000000001</v>
      </c>
      <c r="I62" s="32">
        <v>2.8024440342347523</v>
      </c>
      <c r="J62" s="31"/>
      <c r="K62" s="30">
        <v>1283.8596540000001</v>
      </c>
      <c r="L62" s="30">
        <v>1274.424</v>
      </c>
      <c r="M62" s="30">
        <v>0.74038577427921748</v>
      </c>
      <c r="N62" s="32"/>
    </row>
    <row r="63" spans="1:14" x14ac:dyDescent="0.3">
      <c r="A63" s="37"/>
      <c r="B63" s="28"/>
      <c r="C63" s="29"/>
      <c r="D63" s="30"/>
      <c r="E63" s="37"/>
      <c r="F63" s="37"/>
      <c r="G63" s="36"/>
      <c r="H63" s="37"/>
      <c r="I63" s="37"/>
      <c r="J63" s="28"/>
      <c r="K63" s="37"/>
      <c r="L63" s="37"/>
      <c r="M63" s="30"/>
      <c r="N63" s="37"/>
    </row>
    <row r="64" spans="1:14" s="25" customFormat="1" x14ac:dyDescent="0.3">
      <c r="A64" s="27"/>
      <c r="B64" s="50"/>
      <c r="C64" s="69" t="s">
        <v>37</v>
      </c>
      <c r="D64" s="70"/>
      <c r="E64" s="70"/>
      <c r="F64" s="48"/>
      <c r="G64" s="69" t="s">
        <v>41</v>
      </c>
      <c r="H64" s="70"/>
      <c r="I64" s="70"/>
      <c r="J64" s="49"/>
      <c r="K64" s="70" t="s">
        <v>38</v>
      </c>
      <c r="L64" s="70"/>
      <c r="M64" s="70"/>
      <c r="N64" s="46"/>
    </row>
    <row r="65" spans="1:14" x14ac:dyDescent="0.3">
      <c r="A65" s="37"/>
      <c r="B65" s="28" t="s" vm="1">
        <v>12</v>
      </c>
      <c r="C65" s="29">
        <v>25.592600000000001</v>
      </c>
      <c r="D65" s="30">
        <v>23.935047820000001</v>
      </c>
      <c r="E65" s="32">
        <v>6.9252093936280179</v>
      </c>
      <c r="F65" s="32"/>
      <c r="G65" s="29">
        <v>30.202407000000001</v>
      </c>
      <c r="H65" s="30">
        <v>40.478999999999999</v>
      </c>
      <c r="I65" s="32">
        <v>-25.387467575780033</v>
      </c>
      <c r="J65" s="31"/>
      <c r="K65" s="30">
        <v>0.219779</v>
      </c>
      <c r="L65" s="30">
        <v>3.2000000000000001E-2</v>
      </c>
      <c r="M65" s="30">
        <v>586.80937500000005</v>
      </c>
      <c r="N65" s="32"/>
    </row>
    <row r="66" spans="1:14" x14ac:dyDescent="0.3">
      <c r="A66" s="37"/>
      <c r="B66" s="28" t="s" vm="2">
        <v>18</v>
      </c>
      <c r="C66" s="29">
        <v>24.744446</v>
      </c>
      <c r="D66" s="30">
        <v>21.177177520000001</v>
      </c>
      <c r="E66" s="32">
        <v>16.844872158393276</v>
      </c>
      <c r="F66" s="32"/>
      <c r="G66" s="29">
        <v>12.80724</v>
      </c>
      <c r="H66" s="30">
        <v>16.055</v>
      </c>
      <c r="I66" s="32">
        <v>-20.228962939894114</v>
      </c>
      <c r="J66" s="31"/>
      <c r="K66" s="30">
        <v>0.49429000000000001</v>
      </c>
      <c r="L66" s="30">
        <v>0.222</v>
      </c>
      <c r="M66" s="30">
        <v>122.65315315315317</v>
      </c>
      <c r="N66" s="32"/>
    </row>
    <row r="67" spans="1:14" x14ac:dyDescent="0.3">
      <c r="A67" s="37"/>
      <c r="B67" s="28" t="s" vm="3">
        <v>19</v>
      </c>
      <c r="C67" s="29">
        <v>-1.2228680000000001</v>
      </c>
      <c r="D67" s="30">
        <v>3.6821015399999997</v>
      </c>
      <c r="E67" s="32">
        <v>-133.21114278668156</v>
      </c>
      <c r="F67" s="32"/>
      <c r="G67" s="29">
        <v>8.2680430000000005</v>
      </c>
      <c r="H67" s="30">
        <v>9.7579999999999991</v>
      </c>
      <c r="I67" s="32">
        <v>-15.269081779053073</v>
      </c>
      <c r="J67" s="31"/>
      <c r="K67" s="30">
        <v>2.0303999999999999E-2</v>
      </c>
      <c r="L67" s="30">
        <v>0</v>
      </c>
      <c r="M67" s="30"/>
      <c r="N67" s="32"/>
    </row>
    <row r="68" spans="1:14" x14ac:dyDescent="0.3">
      <c r="A68" s="37"/>
      <c r="B68" s="28" t="s" vm="4">
        <v>6</v>
      </c>
      <c r="C68" s="29">
        <v>8.6747800000000002</v>
      </c>
      <c r="D68" s="30">
        <v>10.185003439999999</v>
      </c>
      <c r="E68" s="32">
        <v>-14.827912910356355</v>
      </c>
      <c r="F68" s="32"/>
      <c r="G68" s="29">
        <v>5.6209689999999997</v>
      </c>
      <c r="H68" s="30">
        <v>2.5179999999999998</v>
      </c>
      <c r="I68" s="32">
        <v>123.23149324861001</v>
      </c>
      <c r="J68" s="31"/>
      <c r="K68" s="30">
        <v>1.2303820000000001</v>
      </c>
      <c r="L68" s="30">
        <v>0.71399999999999997</v>
      </c>
      <c r="M68" s="30">
        <v>72.32240896358546</v>
      </c>
      <c r="N68" s="32"/>
    </row>
    <row r="69" spans="1:14" x14ac:dyDescent="0.3">
      <c r="A69" s="37"/>
      <c r="B69" s="28" t="s" vm="24">
        <v>20</v>
      </c>
      <c r="C69" s="29">
        <v>57.788958000000001</v>
      </c>
      <c r="D69" s="30">
        <v>58.979330320000003</v>
      </c>
      <c r="E69" s="32">
        <v>-2.0182872771553728</v>
      </c>
      <c r="F69" s="32"/>
      <c r="G69" s="29">
        <v>56.898659000000002</v>
      </c>
      <c r="H69" s="30">
        <v>68.81</v>
      </c>
      <c r="I69" s="32">
        <v>-17.310479581456185</v>
      </c>
      <c r="J69" s="31"/>
      <c r="K69" s="30">
        <v>1.964755</v>
      </c>
      <c r="L69" s="30">
        <v>0.96799999999999997</v>
      </c>
      <c r="M69" s="30">
        <v>102.9705578512397</v>
      </c>
      <c r="N69" s="32"/>
    </row>
    <row r="70" spans="1:14" x14ac:dyDescent="0.3">
      <c r="A70" s="37"/>
      <c r="B70" s="28" t="s" vm="5">
        <v>15</v>
      </c>
      <c r="C70" s="29">
        <v>27.78048059</v>
      </c>
      <c r="D70" s="30">
        <v>26.71795972</v>
      </c>
      <c r="E70" s="32">
        <v>3.9768039219126416</v>
      </c>
      <c r="F70" s="32"/>
      <c r="G70" s="29">
        <v>14.091699999999999</v>
      </c>
      <c r="H70" s="30">
        <v>18.294</v>
      </c>
      <c r="I70" s="32">
        <v>-22.970919427134582</v>
      </c>
      <c r="J70" s="31"/>
      <c r="K70" s="30">
        <v>0.51937100000000003</v>
      </c>
      <c r="L70" s="30">
        <v>0.32800000000000001</v>
      </c>
      <c r="M70" s="30">
        <v>58.344817073170738</v>
      </c>
      <c r="N70" s="32"/>
    </row>
    <row r="71" spans="1:14" x14ac:dyDescent="0.3">
      <c r="A71" s="37"/>
      <c r="B71" s="28" t="s" vm="6">
        <v>21</v>
      </c>
      <c r="C71" s="29">
        <v>11.83816</v>
      </c>
      <c r="D71" s="30">
        <v>10.828162839999999</v>
      </c>
      <c r="E71" s="32">
        <v>9.3275025036472456</v>
      </c>
      <c r="F71" s="32"/>
      <c r="G71" s="29">
        <v>13.003657</v>
      </c>
      <c r="H71" s="30">
        <v>17.038</v>
      </c>
      <c r="I71" s="32">
        <v>-23.678500997769692</v>
      </c>
      <c r="J71" s="31"/>
      <c r="K71" s="30">
        <v>1.195649</v>
      </c>
      <c r="L71" s="30">
        <v>1.302</v>
      </c>
      <c r="M71" s="30">
        <v>-8.1682795698924782</v>
      </c>
      <c r="N71" s="32"/>
    </row>
    <row r="72" spans="1:14" x14ac:dyDescent="0.3">
      <c r="A72" s="37"/>
      <c r="B72" s="28" t="s" vm="153">
        <v>14</v>
      </c>
      <c r="C72" s="29">
        <v>5.6928486600000001</v>
      </c>
      <c r="D72" s="30">
        <v>11.89332593</v>
      </c>
      <c r="E72" s="32">
        <v>-52.134090215755144</v>
      </c>
      <c r="F72" s="32"/>
      <c r="G72" s="29">
        <v>8.4047000000000001</v>
      </c>
      <c r="H72" s="30">
        <v>11.25</v>
      </c>
      <c r="I72" s="32">
        <v>-25.291555555555554</v>
      </c>
      <c r="J72" s="31"/>
      <c r="K72" s="30">
        <v>0.31111800000000001</v>
      </c>
      <c r="L72" s="30">
        <v>0.14899999999999999</v>
      </c>
      <c r="M72" s="30">
        <v>108.80402684563761</v>
      </c>
      <c r="N72" s="32"/>
    </row>
    <row r="73" spans="1:14" x14ac:dyDescent="0.3">
      <c r="A73" s="37"/>
      <c r="B73" s="28" t="s" vm="23">
        <v>22</v>
      </c>
      <c r="C73" s="29">
        <v>45.311489250000001</v>
      </c>
      <c r="D73" s="30">
        <v>49.439448490000004</v>
      </c>
      <c r="E73" s="32">
        <v>-8.3495252598437713</v>
      </c>
      <c r="F73" s="32"/>
      <c r="G73" s="29">
        <v>35.500056999999998</v>
      </c>
      <c r="H73" s="30">
        <v>46.582000000000001</v>
      </c>
      <c r="I73" s="32">
        <v>-23.790182903267365</v>
      </c>
      <c r="J73" s="31"/>
      <c r="K73" s="30">
        <v>2.026138</v>
      </c>
      <c r="L73" s="30">
        <v>1.7789999999999999</v>
      </c>
      <c r="M73" s="30">
        <v>13.891961776278805</v>
      </c>
      <c r="N73" s="32"/>
    </row>
    <row r="74" spans="1:14" x14ac:dyDescent="0.3">
      <c r="A74" s="37"/>
      <c r="B74" s="28" t="s" vm="14">
        <v>33</v>
      </c>
      <c r="C74" s="29">
        <v>-4.7817122300000001</v>
      </c>
      <c r="D74" s="30">
        <v>0.81336288000000001</v>
      </c>
      <c r="E74" s="32">
        <v>-687.89408117567405</v>
      </c>
      <c r="F74" s="32"/>
      <c r="G74" s="29">
        <v>0.94877599999999995</v>
      </c>
      <c r="H74" s="30">
        <v>1.1319999999999999</v>
      </c>
      <c r="I74" s="32">
        <v>-16.185865724381621</v>
      </c>
      <c r="J74" s="31"/>
      <c r="K74" s="30">
        <v>3.4E-5</v>
      </c>
      <c r="L74" s="30">
        <v>0</v>
      </c>
      <c r="M74" s="30"/>
      <c r="N74" s="32"/>
    </row>
    <row r="75" spans="1:14" x14ac:dyDescent="0.3">
      <c r="A75" s="37"/>
      <c r="B75" s="28" t="s" vm="7">
        <v>11</v>
      </c>
      <c r="C75" s="29">
        <v>17.25918098</v>
      </c>
      <c r="D75" s="30">
        <v>8.7265189499999991</v>
      </c>
      <c r="E75" s="32">
        <v>97.778530922688262</v>
      </c>
      <c r="F75" s="32"/>
      <c r="G75" s="29">
        <v>20.449826000000002</v>
      </c>
      <c r="H75" s="30">
        <v>21.096</v>
      </c>
      <c r="I75" s="32">
        <v>-3.0630166856275953</v>
      </c>
      <c r="J75" s="31"/>
      <c r="K75" s="30">
        <v>-6.1416999999999999E-2</v>
      </c>
      <c r="L75" s="30">
        <v>-0.81100000000000005</v>
      </c>
      <c r="M75" s="30">
        <v>-92.427003699136861</v>
      </c>
      <c r="N75" s="32"/>
    </row>
    <row r="76" spans="1:14" x14ac:dyDescent="0.3">
      <c r="A76" s="37"/>
      <c r="B76" s="28"/>
      <c r="C76" s="29"/>
      <c r="D76" s="30"/>
      <c r="E76" s="35"/>
      <c r="F76" s="35"/>
      <c r="G76" s="29"/>
      <c r="H76" s="30"/>
      <c r="I76" s="35"/>
      <c r="J76" s="34"/>
      <c r="K76" s="30"/>
      <c r="L76" s="30"/>
      <c r="M76" s="30"/>
      <c r="N76" s="35"/>
    </row>
    <row r="77" spans="1:14" x14ac:dyDescent="0.3">
      <c r="A77" s="37"/>
      <c r="B77" s="28" t="s" vm="47">
        <v>16</v>
      </c>
      <c r="C77" s="29">
        <v>4851.3048689999996</v>
      </c>
      <c r="D77" s="30">
        <v>4040.6232705000002</v>
      </c>
      <c r="E77" s="32">
        <v>20.063280940311046</v>
      </c>
      <c r="F77" s="32"/>
      <c r="G77" s="29">
        <v>3946.3063560000001</v>
      </c>
      <c r="H77" s="30">
        <v>4865.9229999999998</v>
      </c>
      <c r="I77" s="32">
        <v>-18.899120351883901</v>
      </c>
      <c r="J77" s="31"/>
      <c r="K77" s="30">
        <v>367.82111900000001</v>
      </c>
      <c r="L77" s="30">
        <v>19.536999999999999</v>
      </c>
      <c r="M77" s="30">
        <v>1782.6898653836313</v>
      </c>
      <c r="N77" s="32"/>
    </row>
    <row r="78" spans="1:14" x14ac:dyDescent="0.3">
      <c r="A78" s="37"/>
      <c r="B78" s="28"/>
      <c r="C78" s="36"/>
      <c r="D78" s="37"/>
      <c r="E78" s="37"/>
      <c r="F78" s="37"/>
      <c r="G78" s="36"/>
      <c r="H78" s="37"/>
      <c r="I78" s="37"/>
      <c r="J78" s="28"/>
      <c r="K78" s="37"/>
      <c r="L78" s="37"/>
      <c r="M78" s="30"/>
      <c r="N78" s="37"/>
    </row>
    <row r="79" spans="1:14" x14ac:dyDescent="0.3">
      <c r="A79" s="37"/>
      <c r="B79" s="28" t="s">
        <v>49</v>
      </c>
      <c r="C79" s="38" vm="563">
        <v>0.14096483463086856</v>
      </c>
      <c r="D79" s="35" vm="632">
        <v>7.3606784443098205E-2</v>
      </c>
      <c r="E79" s="40"/>
      <c r="F79" s="40"/>
      <c r="G79" s="38" vm="654">
        <v>6.8966262224852748E-2</v>
      </c>
      <c r="H79" s="35" vm="644">
        <v>5.9970037351248159E-2</v>
      </c>
      <c r="I79" s="40"/>
      <c r="J79" s="39"/>
      <c r="K79" s="35" vm="659">
        <v>-6.2471856030634062E-3</v>
      </c>
      <c r="L79" s="35">
        <v>-1.1752260607465801E-7</v>
      </c>
      <c r="M79" s="30"/>
      <c r="N79" s="40"/>
    </row>
    <row r="80" spans="1:14" x14ac:dyDescent="0.3">
      <c r="A80" s="37"/>
      <c r="B80" s="28" t="s" vm="15">
        <v>24</v>
      </c>
      <c r="C80" s="38" vm="562">
        <v>6.1033476882513113E-3</v>
      </c>
      <c r="D80" s="35" vm="625">
        <v>3.4500903808841058E-3</v>
      </c>
      <c r="E80" s="40"/>
      <c r="F80" s="40"/>
      <c r="G80" s="38" vm="653">
        <v>7.4647970528960743E-3</v>
      </c>
      <c r="H80" s="35" vm="647">
        <v>6.6647866319420991E-3</v>
      </c>
      <c r="I80" s="40"/>
      <c r="J80" s="39"/>
      <c r="K80" s="35" vm="663">
        <v>-6.3295105178103484E-4</v>
      </c>
      <c r="L80" s="35">
        <v>-1.1595611968787643E-7</v>
      </c>
      <c r="M80" s="30"/>
      <c r="N80" s="40"/>
    </row>
    <row r="81" spans="1:14" x14ac:dyDescent="0.3">
      <c r="A81" s="37"/>
      <c r="B81" s="28" t="s">
        <v>50</v>
      </c>
      <c r="C81" s="38" vm="567">
        <v>0.77654818864817576</v>
      </c>
      <c r="D81" s="35" vm="638">
        <v>0.81256357481647112</v>
      </c>
      <c r="E81" s="35"/>
      <c r="F81" s="35"/>
      <c r="G81" s="38" vm="630">
        <v>0.57291242299225187</v>
      </c>
      <c r="H81" s="35" vm="646">
        <v>0.63064730527839008</v>
      </c>
      <c r="I81" s="35"/>
      <c r="J81" s="34"/>
      <c r="K81" s="35" vm="660">
        <v>1.036811261848533</v>
      </c>
      <c r="L81" s="35" vm="657">
        <v>1.966626936829559</v>
      </c>
      <c r="M81" s="30"/>
      <c r="N81" s="35"/>
    </row>
    <row r="82" spans="1:14" x14ac:dyDescent="0.3">
      <c r="A82" s="37"/>
      <c r="B82" s="28"/>
      <c r="C82" s="36"/>
      <c r="D82" s="37"/>
      <c r="E82" s="37"/>
      <c r="F82" s="37"/>
      <c r="G82" s="36"/>
      <c r="H82" s="37"/>
      <c r="I82" s="37"/>
      <c r="J82" s="28"/>
      <c r="K82" s="37"/>
      <c r="L82" s="37"/>
      <c r="M82" s="30"/>
      <c r="N82" s="37"/>
    </row>
    <row r="83" spans="1:14" x14ac:dyDescent="0.3">
      <c r="A83" s="37"/>
      <c r="B83" s="28" t="s" vm="52">
        <v>25</v>
      </c>
      <c r="C83" s="29">
        <v>198.536283</v>
      </c>
      <c r="D83" s="30">
        <v>183.728892</v>
      </c>
      <c r="E83" s="32">
        <v>8.0593698894129382</v>
      </c>
      <c r="F83" s="32"/>
      <c r="G83" s="29">
        <v>442.21532400000001</v>
      </c>
      <c r="H83" s="30">
        <v>587.94503975999999</v>
      </c>
      <c r="I83" s="32">
        <v>-24.786282034029416</v>
      </c>
      <c r="J83" s="31"/>
      <c r="K83" s="30">
        <v>19.592770000000002</v>
      </c>
      <c r="L83" s="30">
        <v>19.426998999999999</v>
      </c>
      <c r="M83" s="30">
        <v>0.85330214924086434</v>
      </c>
      <c r="N83" s="32"/>
    </row>
    <row r="84" spans="1:14" x14ac:dyDescent="0.3">
      <c r="A84" s="37"/>
      <c r="B84" s="28" t="s">
        <v>51</v>
      </c>
      <c r="C84" s="29">
        <v>1618.5769459000001</v>
      </c>
      <c r="D84" s="30">
        <v>1468.6665942629002</v>
      </c>
      <c r="E84" s="32">
        <v>10.207241876590611</v>
      </c>
      <c r="F84" s="32"/>
      <c r="G84" s="29">
        <v>2191.6412989999999</v>
      </c>
      <c r="H84" s="30">
        <v>2761.5362329999998</v>
      </c>
      <c r="I84" s="32">
        <v>-20.636880559082638</v>
      </c>
      <c r="J84" s="31"/>
      <c r="K84" s="30">
        <v>94.576397</v>
      </c>
      <c r="L84" s="30">
        <v>5.3545755000000002</v>
      </c>
      <c r="M84" s="30">
        <v>1666.272545788177</v>
      </c>
      <c r="N84" s="32"/>
    </row>
    <row r="85" spans="1:14" x14ac:dyDescent="0.3">
      <c r="A85" s="37"/>
      <c r="B85" s="28" t="s" vm="49">
        <v>27</v>
      </c>
      <c r="C85" s="38" vm="525">
        <v>0.12266101003286259</v>
      </c>
      <c r="D85" s="35" vm="547">
        <v>0.12509911556353642</v>
      </c>
      <c r="E85" s="37"/>
      <c r="F85" s="37"/>
      <c r="G85" s="38" vm="565">
        <v>0.20177358594299788</v>
      </c>
      <c r="H85" s="35" vm="592">
        <v>0.21290506086218713</v>
      </c>
      <c r="I85" s="37"/>
      <c r="J85" s="28"/>
      <c r="K85" s="35" vm="661">
        <v>0.20716342154586415</v>
      </c>
      <c r="L85" s="35" vm="664">
        <v>3.6281118830054782</v>
      </c>
      <c r="M85" s="30"/>
      <c r="N85" s="37"/>
    </row>
    <row r="86" spans="1:14" x14ac:dyDescent="0.3">
      <c r="A86" s="37"/>
      <c r="B86" s="28" t="s" vm="50">
        <v>28</v>
      </c>
      <c r="C86" s="38" vm="535">
        <v>0.11122377867547013</v>
      </c>
      <c r="D86" s="35" vm="537">
        <v>0.11316451374957129</v>
      </c>
      <c r="E86" s="37"/>
      <c r="F86" s="37"/>
      <c r="G86" s="38" vm="576">
        <v>0.20013562310590496</v>
      </c>
      <c r="H86" s="35" vm="584">
        <v>0.20682183885001373</v>
      </c>
      <c r="I86" s="37"/>
      <c r="J86" s="28"/>
      <c r="K86" s="35" vm="665">
        <v>0.20716342154586415</v>
      </c>
      <c r="L86" s="35" vm="658">
        <v>3.6281118830054782</v>
      </c>
      <c r="M86" s="30"/>
      <c r="N86" s="37"/>
    </row>
    <row r="87" spans="1:14" x14ac:dyDescent="0.3">
      <c r="A87" s="37"/>
      <c r="B87" s="28" t="s" vm="51">
        <v>29</v>
      </c>
      <c r="C87" s="38" vm="531">
        <v>0.11122377867547013</v>
      </c>
      <c r="D87" s="35" vm="546">
        <v>0.11316451374957129</v>
      </c>
      <c r="E87" s="37"/>
      <c r="F87" s="37"/>
      <c r="G87" s="38" vm="556">
        <v>0.19466393026754147</v>
      </c>
      <c r="H87" s="35" vm="590">
        <v>0.2021007655415398</v>
      </c>
      <c r="I87" s="37"/>
      <c r="J87" s="28"/>
      <c r="K87" s="35" vm="662">
        <v>0.20716342154586415</v>
      </c>
      <c r="L87" s="35" vm="666">
        <v>3.6281118830054782</v>
      </c>
      <c r="M87" s="30"/>
      <c r="N87" s="37"/>
    </row>
    <row r="88" spans="1:14" x14ac:dyDescent="0.3">
      <c r="A88" s="37"/>
      <c r="B88" s="28"/>
      <c r="C88" s="29"/>
      <c r="D88" s="30"/>
      <c r="E88" s="32"/>
      <c r="F88" s="32"/>
      <c r="G88" s="29"/>
      <c r="H88" s="30"/>
      <c r="I88" s="32"/>
      <c r="J88" s="31"/>
      <c r="K88" s="30"/>
      <c r="L88" s="30"/>
      <c r="M88" s="30"/>
      <c r="N88" s="32"/>
    </row>
    <row r="89" spans="1:14" hidden="1" x14ac:dyDescent="0.3">
      <c r="A89" s="37"/>
      <c r="B89" s="28" t="s" vm="46">
        <v>30</v>
      </c>
      <c r="C89" s="29">
        <v>3522.2214909999998</v>
      </c>
      <c r="D89" s="30">
        <v>3161.872450248</v>
      </c>
      <c r="E89" s="32">
        <v>11.39669757152082</v>
      </c>
      <c r="F89" s="32"/>
      <c r="G89" s="29">
        <v>2964.2270880000001</v>
      </c>
      <c r="H89" s="30">
        <v>3715.346</v>
      </c>
      <c r="I89" s="32">
        <v>-20.216661166954562</v>
      </c>
      <c r="J89" s="31"/>
      <c r="K89" s="30">
        <v>44.844157000000003</v>
      </c>
      <c r="L89" s="30">
        <v>0</v>
      </c>
      <c r="M89" s="30"/>
      <c r="N89" s="32"/>
    </row>
    <row r="90" spans="1:14" x14ac:dyDescent="0.3">
      <c r="A90" s="37"/>
      <c r="B90" s="28" t="s" vm="154">
        <v>31</v>
      </c>
      <c r="C90" s="29">
        <v>3522.2214909999998</v>
      </c>
      <c r="D90" s="30">
        <v>3161.872450248</v>
      </c>
      <c r="E90" s="32">
        <v>11.39669757152082</v>
      </c>
      <c r="F90" s="32"/>
      <c r="G90" s="29">
        <v>2964.2270880000001</v>
      </c>
      <c r="H90" s="30">
        <v>3715.346</v>
      </c>
      <c r="I90" s="32">
        <v>-20.216661166954562</v>
      </c>
      <c r="J90" s="31"/>
      <c r="K90" s="30">
        <v>44.844157000000003</v>
      </c>
      <c r="L90" s="30">
        <v>0</v>
      </c>
      <c r="M90" s="30"/>
      <c r="N90" s="32"/>
    </row>
    <row r="91" spans="1:14" x14ac:dyDescent="0.3">
      <c r="A91" s="37"/>
      <c r="B91" s="28" t="s" vm="155">
        <v>32</v>
      </c>
      <c r="C91" s="29">
        <v>2592.643047</v>
      </c>
      <c r="D91" s="30">
        <v>2384.1691659399999</v>
      </c>
      <c r="E91" s="32">
        <v>8.7440893053327251</v>
      </c>
      <c r="F91" s="32"/>
      <c r="G91" s="29">
        <v>3290.7502920000002</v>
      </c>
      <c r="H91" s="30">
        <v>4003.308</v>
      </c>
      <c r="I91" s="32">
        <v>-17.799222742791709</v>
      </c>
      <c r="J91" s="31"/>
      <c r="K91" s="30">
        <v>2.868201</v>
      </c>
      <c r="L91" s="30">
        <v>0</v>
      </c>
      <c r="M91" s="30"/>
      <c r="N91" s="32"/>
    </row>
    <row r="92" spans="1:14" x14ac:dyDescent="0.3">
      <c r="A92" s="37"/>
      <c r="B92" s="28"/>
      <c r="C92" s="36"/>
      <c r="D92" s="37"/>
      <c r="E92" s="37"/>
      <c r="F92" s="37"/>
      <c r="G92" s="36"/>
      <c r="H92" s="37"/>
      <c r="I92" s="37"/>
      <c r="J92" s="28"/>
      <c r="K92" s="37"/>
      <c r="L92" s="37"/>
      <c r="M92" s="30"/>
      <c r="N92" s="37"/>
    </row>
    <row r="93" spans="1:14" s="26" customFormat="1" x14ac:dyDescent="0.3">
      <c r="A93" s="48"/>
      <c r="B93" s="49"/>
      <c r="C93" s="69" t="s">
        <v>40</v>
      </c>
      <c r="D93" s="70"/>
      <c r="E93" s="70"/>
      <c r="F93" s="48"/>
      <c r="G93" s="69" t="s">
        <v>39</v>
      </c>
      <c r="H93" s="70"/>
      <c r="I93" s="70"/>
      <c r="J93" s="49"/>
      <c r="K93" s="70" t="s" vm="36">
        <v>17</v>
      </c>
      <c r="L93" s="70"/>
      <c r="M93" s="70"/>
      <c r="N93" s="46"/>
    </row>
    <row r="94" spans="1:14" x14ac:dyDescent="0.3">
      <c r="A94" s="37"/>
      <c r="B94" s="28" t="s" vm="1">
        <v>12</v>
      </c>
      <c r="C94" s="29">
        <v>2.5367709999999999</v>
      </c>
      <c r="D94" s="30">
        <v>3.1269999999999998</v>
      </c>
      <c r="E94" s="32">
        <v>-18.875247841381515</v>
      </c>
      <c r="F94" s="32"/>
      <c r="G94" s="29">
        <v>0.52677600000000002</v>
      </c>
      <c r="H94" s="30">
        <v>0.49299999999999999</v>
      </c>
      <c r="I94" s="32">
        <v>6.8511156186612743</v>
      </c>
      <c r="J94" s="31"/>
      <c r="K94" s="30">
        <v>35.911347469999995</v>
      </c>
      <c r="L94" s="30">
        <v>30.770254730000001</v>
      </c>
      <c r="M94" s="30">
        <v>16.707995384216279</v>
      </c>
      <c r="N94" s="32"/>
    </row>
    <row r="95" spans="1:14" x14ac:dyDescent="0.3">
      <c r="A95" s="37"/>
      <c r="B95" s="28" t="s" vm="2">
        <v>18</v>
      </c>
      <c r="C95" s="29">
        <v>1.8334820000000001</v>
      </c>
      <c r="D95" s="30">
        <v>1.7923</v>
      </c>
      <c r="E95" s="32">
        <v>2.2977180159571509</v>
      </c>
      <c r="F95" s="32"/>
      <c r="G95" s="29">
        <v>28.792072000000001</v>
      </c>
      <c r="H95" s="30">
        <v>25.963000000000001</v>
      </c>
      <c r="I95" s="32">
        <v>10.896552786657931</v>
      </c>
      <c r="J95" s="31"/>
      <c r="K95" s="30">
        <v>27.163018000000001</v>
      </c>
      <c r="L95" s="30">
        <v>19.54</v>
      </c>
      <c r="M95" s="30">
        <v>39.012374616171975</v>
      </c>
      <c r="N95" s="32"/>
    </row>
    <row r="96" spans="1:14" x14ac:dyDescent="0.3">
      <c r="A96" s="37"/>
      <c r="B96" s="28" t="s" vm="3">
        <v>19</v>
      </c>
      <c r="C96" s="29">
        <v>-0.74929999999999997</v>
      </c>
      <c r="D96" s="30">
        <v>8.3400000000000002E-2</v>
      </c>
      <c r="E96" s="32">
        <v>-998.44124700239797</v>
      </c>
      <c r="F96" s="32"/>
      <c r="G96" s="29">
        <v>3.3668089999999999</v>
      </c>
      <c r="H96" s="30">
        <v>3.59</v>
      </c>
      <c r="I96" s="32">
        <v>-6.2170194986072458</v>
      </c>
      <c r="J96" s="31"/>
      <c r="K96" s="30">
        <v>9.7670338338570009</v>
      </c>
      <c r="L96" s="30">
        <v>6.077</v>
      </c>
      <c r="M96" s="30">
        <v>60.721307122873135</v>
      </c>
      <c r="N96" s="32"/>
    </row>
    <row r="97" spans="1:14" x14ac:dyDescent="0.3">
      <c r="A97" s="37"/>
      <c r="B97" s="28" t="s" vm="4">
        <v>6</v>
      </c>
      <c r="C97" s="29">
        <v>5.0569829999999998</v>
      </c>
      <c r="D97" s="30">
        <v>3.4365999999999999</v>
      </c>
      <c r="E97" s="32">
        <v>47.150759471570744</v>
      </c>
      <c r="F97" s="32"/>
      <c r="G97" s="29">
        <v>0.121448</v>
      </c>
      <c r="H97" s="30">
        <v>0.26600000000000001</v>
      </c>
      <c r="I97" s="32">
        <v>-54.342857142857135</v>
      </c>
      <c r="J97" s="31"/>
      <c r="K97" s="30">
        <v>4.7381460000000004</v>
      </c>
      <c r="L97" s="30">
        <v>3.93</v>
      </c>
      <c r="M97" s="30">
        <v>20.563511450381689</v>
      </c>
      <c r="N97" s="32"/>
    </row>
    <row r="98" spans="1:14" x14ac:dyDescent="0.3">
      <c r="A98" s="37"/>
      <c r="B98" s="28" t="s" vm="24">
        <v>20</v>
      </c>
      <c r="C98" s="29">
        <v>8.6779360000000008</v>
      </c>
      <c r="D98" s="30">
        <v>8.4392999999999994</v>
      </c>
      <c r="E98" s="32">
        <v>2.8276752811252193</v>
      </c>
      <c r="F98" s="32"/>
      <c r="G98" s="29">
        <v>32.807105</v>
      </c>
      <c r="H98" s="30">
        <v>30.312000000000001</v>
      </c>
      <c r="I98" s="32">
        <v>8.2314100026392047</v>
      </c>
      <c r="J98" s="31"/>
      <c r="K98" s="30">
        <v>77.579545303857003</v>
      </c>
      <c r="L98" s="30">
        <v>60.317254730000002</v>
      </c>
      <c r="M98" s="30">
        <v>28.619158234453359</v>
      </c>
      <c r="N98" s="32"/>
    </row>
    <row r="99" spans="1:14" x14ac:dyDescent="0.3">
      <c r="A99" s="37"/>
      <c r="B99" s="28" t="s" vm="5">
        <v>15</v>
      </c>
      <c r="C99" s="29">
        <v>2.547736</v>
      </c>
      <c r="D99" s="30">
        <v>2.5764999999999998</v>
      </c>
      <c r="E99" s="32">
        <v>-1.1163982146322415</v>
      </c>
      <c r="F99" s="32"/>
      <c r="G99" s="29">
        <v>14.359078</v>
      </c>
      <c r="H99" s="30">
        <v>13.303000000000001</v>
      </c>
      <c r="I99" s="32">
        <v>7.9386454183266952</v>
      </c>
      <c r="J99" s="31"/>
      <c r="K99" s="30">
        <v>23.162621000000001</v>
      </c>
      <c r="L99" s="30">
        <v>18.314</v>
      </c>
      <c r="M99" s="30">
        <v>26.474942666812275</v>
      </c>
      <c r="N99" s="32"/>
    </row>
    <row r="100" spans="1:14" x14ac:dyDescent="0.3">
      <c r="A100" s="37"/>
      <c r="B100" s="28" t="s" vm="6">
        <v>21</v>
      </c>
      <c r="C100" s="29">
        <v>1.169308</v>
      </c>
      <c r="D100" s="30">
        <v>1.2322</v>
      </c>
      <c r="E100" s="32">
        <v>-5.1040415516961479</v>
      </c>
      <c r="F100" s="32"/>
      <c r="G100" s="29">
        <v>8.1713710000000006</v>
      </c>
      <c r="H100" s="30">
        <v>7.3940000000000001</v>
      </c>
      <c r="I100" s="32">
        <v>10.51353800378687</v>
      </c>
      <c r="J100" s="31"/>
      <c r="K100" s="30">
        <v>31.999279000000001</v>
      </c>
      <c r="L100" s="30">
        <v>30.962</v>
      </c>
      <c r="M100" s="30">
        <v>3.3501679478070034</v>
      </c>
      <c r="N100" s="32"/>
    </row>
    <row r="101" spans="1:14" x14ac:dyDescent="0.3">
      <c r="A101" s="37"/>
      <c r="B101" s="28" t="s" vm="153">
        <v>14</v>
      </c>
      <c r="C101" s="29">
        <v>0.74279899999999999</v>
      </c>
      <c r="D101" s="30">
        <v>0.72450000000000003</v>
      </c>
      <c r="E101" s="32">
        <v>2.5257418909592655</v>
      </c>
      <c r="F101" s="32"/>
      <c r="G101" s="29">
        <v>3.7755000000000001</v>
      </c>
      <c r="H101" s="30">
        <v>4.6379999999999999</v>
      </c>
      <c r="I101" s="32">
        <v>-18.596377749029745</v>
      </c>
      <c r="J101" s="31"/>
      <c r="K101" s="30">
        <v>8.8490970000000004</v>
      </c>
      <c r="L101" s="30">
        <v>8.5009999999999994</v>
      </c>
      <c r="M101" s="30">
        <v>4.0947770850488396</v>
      </c>
      <c r="N101" s="32"/>
    </row>
    <row r="102" spans="1:14" x14ac:dyDescent="0.3">
      <c r="A102" s="37"/>
      <c r="B102" s="28" t="s" vm="23">
        <v>22</v>
      </c>
      <c r="C102" s="29">
        <v>4.4598430000000002</v>
      </c>
      <c r="D102" s="30">
        <v>4.5331999999999999</v>
      </c>
      <c r="E102" s="32">
        <v>-1.6182167122562374</v>
      </c>
      <c r="F102" s="32"/>
      <c r="G102" s="29">
        <v>26.305948999999998</v>
      </c>
      <c r="H102" s="30">
        <v>25.335000000000001</v>
      </c>
      <c r="I102" s="32">
        <v>3.8324412867574376</v>
      </c>
      <c r="J102" s="31"/>
      <c r="K102" s="30">
        <v>64.010997000000003</v>
      </c>
      <c r="L102" s="30">
        <v>57.777000000000001</v>
      </c>
      <c r="M102" s="30">
        <v>10.789755439015526</v>
      </c>
      <c r="N102" s="32"/>
    </row>
    <row r="103" spans="1:14" x14ac:dyDescent="0.3">
      <c r="A103" s="37"/>
      <c r="B103" s="28" t="s" vm="14">
        <v>33</v>
      </c>
      <c r="C103" s="29">
        <v>-2.1704000000000001E-2</v>
      </c>
      <c r="D103" s="30">
        <v>0.17960000000000001</v>
      </c>
      <c r="E103" s="32">
        <v>-112.08463251670379</v>
      </c>
      <c r="F103" s="32"/>
      <c r="G103" s="29">
        <v>0</v>
      </c>
      <c r="H103" s="30">
        <v>0</v>
      </c>
      <c r="I103" s="32">
        <v>0</v>
      </c>
      <c r="J103" s="31"/>
      <c r="K103" s="30">
        <v>1.403327</v>
      </c>
      <c r="L103" s="30">
        <v>2.9369999999999998</v>
      </c>
      <c r="M103" s="30">
        <v>-52.219033026898188</v>
      </c>
      <c r="N103" s="32"/>
    </row>
    <row r="104" spans="1:14" x14ac:dyDescent="0.3">
      <c r="A104" s="37"/>
      <c r="B104" s="28" t="s" vm="7">
        <v>11</v>
      </c>
      <c r="C104" s="29">
        <v>4.2397970000000003</v>
      </c>
      <c r="D104" s="30">
        <v>3.7265000000000001</v>
      </c>
      <c r="E104" s="32">
        <v>13.774238561653029</v>
      </c>
      <c r="F104" s="32"/>
      <c r="G104" s="29">
        <v>6.5011559999999999</v>
      </c>
      <c r="H104" s="30">
        <v>4.9770000000000003</v>
      </c>
      <c r="I104" s="32">
        <v>30.623990355635922</v>
      </c>
      <c r="J104" s="31"/>
      <c r="K104" s="30">
        <v>12.165221303857001</v>
      </c>
      <c r="L104" s="30">
        <v>-0.39674527000000004</v>
      </c>
      <c r="M104" s="30">
        <v>-3166.2549055359877</v>
      </c>
      <c r="N104" s="32"/>
    </row>
    <row r="105" spans="1:14" x14ac:dyDescent="0.3">
      <c r="A105" s="37"/>
      <c r="B105" s="28"/>
      <c r="C105" s="29"/>
      <c r="D105" s="30"/>
      <c r="E105" s="35"/>
      <c r="F105" s="35"/>
      <c r="G105" s="29"/>
      <c r="H105" s="30"/>
      <c r="I105" s="35"/>
      <c r="J105" s="34"/>
      <c r="K105" s="30"/>
      <c r="L105" s="30"/>
      <c r="M105" s="30"/>
      <c r="N105" s="35"/>
    </row>
    <row r="106" spans="1:14" x14ac:dyDescent="0.3">
      <c r="A106" s="37"/>
      <c r="B106" s="28" t="s" vm="47">
        <v>16</v>
      </c>
      <c r="C106" s="29">
        <v>1700.2521059999999</v>
      </c>
      <c r="D106" s="30">
        <v>1293.9603999999999</v>
      </c>
      <c r="E106" s="32">
        <v>31.399083464996291</v>
      </c>
      <c r="F106" s="32"/>
      <c r="G106" s="29">
        <v>731.33691299999998</v>
      </c>
      <c r="H106" s="30">
        <v>583.01599999999996</v>
      </c>
      <c r="I106" s="32">
        <v>25.440281741838987</v>
      </c>
      <c r="J106" s="31"/>
      <c r="K106" s="30">
        <v>4711.3144309999998</v>
      </c>
      <c r="L106" s="30">
        <v>5120.4040000000005</v>
      </c>
      <c r="M106" s="30">
        <v>-7.9894002309192969</v>
      </c>
      <c r="N106" s="32"/>
    </row>
    <row r="107" spans="1:14" x14ac:dyDescent="0.3">
      <c r="A107" s="37"/>
      <c r="B107" s="28"/>
      <c r="C107" s="36"/>
      <c r="D107" s="37"/>
      <c r="E107" s="37"/>
      <c r="F107" s="37"/>
      <c r="G107" s="36"/>
      <c r="H107" s="37"/>
      <c r="I107" s="37"/>
      <c r="J107" s="28"/>
      <c r="K107" s="37"/>
      <c r="L107" s="37"/>
      <c r="M107" s="30"/>
      <c r="N107" s="37"/>
    </row>
    <row r="108" spans="1:14" x14ac:dyDescent="0.3">
      <c r="A108" s="37"/>
      <c r="B108" s="28" t="s">
        <v>49</v>
      </c>
      <c r="C108" s="38" vm="572">
        <v>7.1647110981716111E-2</v>
      </c>
      <c r="D108" s="35" vm="637">
        <v>6.8248817227160835E-2</v>
      </c>
      <c r="E108" s="40"/>
      <c r="F108" s="40"/>
      <c r="G108" s="38" vm="633">
        <v>0.19916963046815553</v>
      </c>
      <c r="H108" s="35" vm="649">
        <v>0.15546367875173961</v>
      </c>
      <c r="I108" s="40"/>
      <c r="J108" s="39"/>
      <c r="K108" s="35" vm="552">
        <v>6.1586022234875283E-2</v>
      </c>
      <c r="L108" s="35" vm="626">
        <v>-1.0453140388709477E-2</v>
      </c>
      <c r="M108" s="30"/>
      <c r="N108" s="35"/>
    </row>
    <row r="109" spans="1:14" x14ac:dyDescent="0.3">
      <c r="A109" s="37"/>
      <c r="B109" s="28" t="s" vm="15">
        <v>24</v>
      </c>
      <c r="C109" s="38" vm="575">
        <v>4.345154750661457E-3</v>
      </c>
      <c r="D109" s="35" vm="623">
        <v>4.87882602950283E-3</v>
      </c>
      <c r="E109" s="40"/>
      <c r="F109" s="40"/>
      <c r="G109" s="38" vm="629">
        <v>1.6529154989779204E-2</v>
      </c>
      <c r="H109" s="35" vm="656">
        <v>1.3204771457537911E-2</v>
      </c>
      <c r="I109" s="40"/>
      <c r="J109" s="39"/>
      <c r="K109" s="35" vm="554">
        <v>5.1332275549952682E-3</v>
      </c>
      <c r="L109" s="35" vm="614">
        <v>-7.913359881699082E-4</v>
      </c>
      <c r="M109" s="30"/>
      <c r="N109" s="35"/>
    </row>
    <row r="110" spans="1:14" x14ac:dyDescent="0.3">
      <c r="A110" s="37"/>
      <c r="B110" s="28" t="s">
        <v>50</v>
      </c>
      <c r="C110" s="38" vm="573">
        <v>0.48189370186772096</v>
      </c>
      <c r="D110" s="35" vm="621">
        <v>0.50481104448473013</v>
      </c>
      <c r="E110" s="35"/>
      <c r="F110" s="35"/>
      <c r="G110" s="38" vm="655">
        <v>0.7766018244656071</v>
      </c>
      <c r="H110" s="35" vm="640">
        <v>0.80280892913998658</v>
      </c>
      <c r="I110" s="35"/>
      <c r="J110" s="34"/>
      <c r="K110" s="35" vm="559">
        <v>0.79788795636316956</v>
      </c>
      <c r="L110" s="35" vm="634">
        <v>0.93713291911459284</v>
      </c>
      <c r="M110" s="30"/>
      <c r="N110" s="35"/>
    </row>
    <row r="111" spans="1:14" x14ac:dyDescent="0.3">
      <c r="A111" s="37"/>
      <c r="B111" s="28"/>
      <c r="C111" s="36"/>
      <c r="D111" s="37"/>
      <c r="E111" s="37"/>
      <c r="F111" s="37"/>
      <c r="G111" s="36"/>
      <c r="H111" s="37"/>
      <c r="I111" s="37"/>
      <c r="J111" s="28"/>
      <c r="K111" s="37"/>
      <c r="L111" s="37"/>
      <c r="M111" s="30"/>
      <c r="N111" s="37"/>
    </row>
    <row r="112" spans="1:14" x14ac:dyDescent="0.3">
      <c r="A112" s="37"/>
      <c r="B112" s="28" t="s" vm="52">
        <v>25</v>
      </c>
      <c r="C112" s="29">
        <v>92.514567999999997</v>
      </c>
      <c r="D112" s="30">
        <v>87.794491400000013</v>
      </c>
      <c r="E112" s="32">
        <v>5.3762787673031331</v>
      </c>
      <c r="F112" s="32"/>
      <c r="G112" s="29">
        <v>37.280467000000002</v>
      </c>
      <c r="H112" s="30">
        <v>36.651226999999999</v>
      </c>
      <c r="I112" s="32">
        <v>1.7168320176565999</v>
      </c>
      <c r="J112" s="31"/>
      <c r="K112" s="30">
        <v>364.63104099999998</v>
      </c>
      <c r="L112" s="30">
        <v>374.26845800000001</v>
      </c>
      <c r="M112" s="30">
        <v>-2.5750011239258686</v>
      </c>
      <c r="N112" s="32"/>
    </row>
    <row r="113" spans="1:14" x14ac:dyDescent="0.3">
      <c r="A113" s="37"/>
      <c r="B113" s="28" t="s">
        <v>51</v>
      </c>
      <c r="C113" s="29">
        <v>643.16527552499997</v>
      </c>
      <c r="D113" s="30">
        <v>605.70005742499995</v>
      </c>
      <c r="E113" s="32">
        <v>6.1854407376606746</v>
      </c>
      <c r="F113" s="32"/>
      <c r="G113" s="29">
        <v>267.96534544999997</v>
      </c>
      <c r="H113" s="30">
        <v>260.43588690000001</v>
      </c>
      <c r="I113" s="32">
        <v>2.8910987036479652</v>
      </c>
      <c r="J113" s="31"/>
      <c r="K113" s="30">
        <v>2545.763222</v>
      </c>
      <c r="L113" s="30">
        <v>2524.8525005000001</v>
      </c>
      <c r="M113" s="30">
        <v>0.82819576572725762</v>
      </c>
      <c r="N113" s="32"/>
    </row>
    <row r="114" spans="1:14" x14ac:dyDescent="0.3">
      <c r="A114" s="37"/>
      <c r="B114" s="28" t="s" vm="49">
        <v>27</v>
      </c>
      <c r="C114" s="38" vm="536">
        <v>0.14384260394730208</v>
      </c>
      <c r="D114" s="35" vm="551">
        <v>0.14494714062474898</v>
      </c>
      <c r="E114" s="37"/>
      <c r="F114" s="37"/>
      <c r="G114" s="38" vm="581">
        <v>0.13912421002571845</v>
      </c>
      <c r="H114" s="35" vm="593">
        <v>0.14073032498041652</v>
      </c>
      <c r="I114" s="37"/>
      <c r="J114" s="28"/>
      <c r="K114" s="35" vm="577">
        <v>0.14323054000031429</v>
      </c>
      <c r="L114" s="35" vm="540">
        <v>0.14823379105349049</v>
      </c>
      <c r="M114" s="30"/>
      <c r="N114" s="37"/>
    </row>
    <row r="115" spans="1:14" x14ac:dyDescent="0.3">
      <c r="A115" s="37"/>
      <c r="B115" s="28" t="s" vm="50">
        <v>28</v>
      </c>
      <c r="C115" s="38" vm="528">
        <v>0.14384260394730208</v>
      </c>
      <c r="D115" s="35" vm="542">
        <v>0.14319131942750288</v>
      </c>
      <c r="E115" s="37"/>
      <c r="F115" s="37"/>
      <c r="G115" s="38" vm="571">
        <v>0.13912421002571845</v>
      </c>
      <c r="H115" s="35" vm="582">
        <v>0.14073032498041652</v>
      </c>
      <c r="I115" s="37"/>
      <c r="J115" s="28"/>
      <c r="K115" s="35" vm="579">
        <v>0.137787569546403</v>
      </c>
      <c r="L115" s="35" vm="548">
        <v>0.12597631542318288</v>
      </c>
      <c r="M115" s="30"/>
      <c r="N115" s="37"/>
    </row>
    <row r="116" spans="1:14" x14ac:dyDescent="0.3">
      <c r="A116" s="37"/>
      <c r="B116" s="28" t="s" vm="51">
        <v>29</v>
      </c>
      <c r="C116" s="38" vm="527">
        <v>0.14384260438264898</v>
      </c>
      <c r="D116" s="35" vm="543">
        <v>0.14319131942750288</v>
      </c>
      <c r="E116" s="37"/>
      <c r="F116" s="37"/>
      <c r="G116" s="38" vm="568">
        <v>0.13912421002571845</v>
      </c>
      <c r="H116" s="35" vm="583">
        <v>0.14073032498041652</v>
      </c>
      <c r="I116" s="37"/>
      <c r="J116" s="28"/>
      <c r="K116" s="35" vm="580">
        <v>0.137787569546403</v>
      </c>
      <c r="L116" s="35" vm="550">
        <v>0.12597631542318288</v>
      </c>
      <c r="M116" s="30"/>
      <c r="N116" s="37"/>
    </row>
    <row r="117" spans="1:14" x14ac:dyDescent="0.3">
      <c r="A117" s="37"/>
      <c r="B117" s="28"/>
      <c r="C117" s="29"/>
      <c r="D117" s="30"/>
      <c r="E117" s="32"/>
      <c r="F117" s="32"/>
      <c r="G117" s="29"/>
      <c r="H117" s="30"/>
      <c r="I117" s="32"/>
      <c r="J117" s="31"/>
      <c r="K117" s="30"/>
      <c r="L117" s="30"/>
      <c r="M117" s="30"/>
      <c r="N117" s="32"/>
    </row>
    <row r="118" spans="1:14" hidden="1" x14ac:dyDescent="0.3">
      <c r="A118" s="37"/>
      <c r="B118" s="28" t="s" vm="46">
        <v>30</v>
      </c>
      <c r="C118" s="29">
        <v>1311.3092959999999</v>
      </c>
      <c r="D118" s="30">
        <v>1080.0074999999999</v>
      </c>
      <c r="E118" s="32">
        <v>21.416684235989102</v>
      </c>
      <c r="F118" s="32"/>
      <c r="G118" s="29">
        <v>58.924117000000003</v>
      </c>
      <c r="H118" s="30">
        <v>54.793999999999997</v>
      </c>
      <c r="I118" s="32">
        <v>7.5375351315837502</v>
      </c>
      <c r="J118" s="31"/>
      <c r="K118" s="30">
        <v>2757.1414348700005</v>
      </c>
      <c r="L118" s="30">
        <v>2552.13816129</v>
      </c>
      <c r="M118" s="30">
        <v>8.032608762700356</v>
      </c>
      <c r="N118" s="32"/>
    </row>
    <row r="119" spans="1:14" x14ac:dyDescent="0.3">
      <c r="A119" s="37"/>
      <c r="B119" s="28" t="s" vm="154">
        <v>31</v>
      </c>
      <c r="C119" s="29">
        <v>1311.3092959999999</v>
      </c>
      <c r="D119" s="30">
        <v>1080.0074999999999</v>
      </c>
      <c r="E119" s="32">
        <v>21.416684235989102</v>
      </c>
      <c r="F119" s="32"/>
      <c r="G119" s="29">
        <v>58.924117000000003</v>
      </c>
      <c r="H119" s="30">
        <v>54.793999999999997</v>
      </c>
      <c r="I119" s="32">
        <v>7.5375351315837502</v>
      </c>
      <c r="J119" s="31"/>
      <c r="K119" s="30">
        <v>2757.1414348700005</v>
      </c>
      <c r="L119" s="30">
        <v>2552.13816129</v>
      </c>
      <c r="M119" s="30">
        <v>8.032608762700356</v>
      </c>
      <c r="N119" s="32"/>
    </row>
    <row r="120" spans="1:14" x14ac:dyDescent="0.3">
      <c r="A120" s="37"/>
      <c r="B120" s="28" t="s" vm="155">
        <v>32</v>
      </c>
      <c r="C120" s="29">
        <v>748.12149199999999</v>
      </c>
      <c r="D120" s="30">
        <v>340.39789999999999</v>
      </c>
      <c r="E120" s="32">
        <v>119.77852742334778</v>
      </c>
      <c r="F120" s="32"/>
      <c r="G120" s="29">
        <v>441.72805499999998</v>
      </c>
      <c r="H120" s="30">
        <v>267.56700000000001</v>
      </c>
      <c r="I120" s="32">
        <v>65.090633374070777</v>
      </c>
      <c r="J120" s="31"/>
      <c r="K120" s="30">
        <v>4073.4641656700001</v>
      </c>
      <c r="L120" s="30">
        <v>4078.5110785299998</v>
      </c>
      <c r="M120" s="30">
        <v>-0.12374400272118224</v>
      </c>
      <c r="N120" s="32"/>
    </row>
    <row r="121" spans="1:14" ht="6.75" customHeight="1" x14ac:dyDescent="0.3">
      <c r="A121" s="37"/>
      <c r="B121" s="37"/>
      <c r="C121" s="30"/>
      <c r="D121" s="30"/>
      <c r="E121" s="32"/>
      <c r="F121" s="32"/>
      <c r="G121" s="30"/>
      <c r="H121" s="30"/>
      <c r="I121" s="32"/>
      <c r="J121" s="32"/>
      <c r="K121" s="30"/>
      <c r="L121" s="30"/>
      <c r="M121" s="30"/>
      <c r="N121" s="32"/>
    </row>
    <row r="122" spans="1:14" s="56" customFormat="1" ht="17.25" customHeight="1" x14ac:dyDescent="0.25">
      <c r="A122" s="54"/>
      <c r="B122" s="55" t="s">
        <v>46</v>
      </c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68"/>
      <c r="N122" s="55"/>
    </row>
    <row r="123" spans="1:14" s="56" customFormat="1" ht="16.2" x14ac:dyDescent="0.25">
      <c r="A123" s="54"/>
      <c r="B123" s="55" t="s">
        <v>56</v>
      </c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68"/>
      <c r="N123" s="55"/>
    </row>
    <row r="124" spans="1:14" ht="16.2" x14ac:dyDescent="0.25">
      <c r="A124" s="55"/>
      <c r="B124" s="55" t="s">
        <v>57</v>
      </c>
      <c r="C124" s="55"/>
      <c r="D124" s="55"/>
      <c r="E124" s="55"/>
      <c r="F124" s="55"/>
      <c r="G124" s="55"/>
      <c r="H124" s="55"/>
      <c r="I124" s="55"/>
      <c r="J124" s="55"/>
      <c r="K124" s="55"/>
      <c r="L124" s="23"/>
      <c r="M124" s="24"/>
      <c r="N124" s="23"/>
    </row>
    <row r="125" spans="1:14" ht="16.2" x14ac:dyDescent="0.25">
      <c r="A125" s="55"/>
      <c r="B125" s="55" t="s">
        <v>55</v>
      </c>
      <c r="C125" s="55"/>
      <c r="D125" s="55"/>
      <c r="E125" s="55"/>
      <c r="F125" s="55"/>
      <c r="G125" s="55"/>
      <c r="H125" s="55"/>
      <c r="I125" s="55"/>
      <c r="J125" s="55"/>
      <c r="K125" s="55"/>
      <c r="L125" s="23"/>
      <c r="M125" s="24"/>
      <c r="N125" s="23"/>
    </row>
    <row r="126" spans="1:14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23"/>
      <c r="M126" s="24"/>
      <c r="N126" s="23"/>
    </row>
  </sheetData>
  <mergeCells count="12">
    <mergeCell ref="C64:E64"/>
    <mergeCell ref="G64:I64"/>
    <mergeCell ref="K64:M64"/>
    <mergeCell ref="C93:E93"/>
    <mergeCell ref="G93:I93"/>
    <mergeCell ref="K93:M93"/>
    <mergeCell ref="C6:E6"/>
    <mergeCell ref="G6:I6"/>
    <mergeCell ref="K6:M6"/>
    <mergeCell ref="C35:E35"/>
    <mergeCell ref="G35:I35"/>
    <mergeCell ref="K35:M35"/>
  </mergeCells>
  <pageMargins left="0.19685039370078741" right="0.19685039370078741" top="0.19685039370078741" bottom="0.39370078740157483" header="0.19685039370078741" footer="0.19685039370078741"/>
  <pageSetup paperSize="9" scale="84" orientation="landscape" r:id="rId1"/>
  <headerFooter>
    <oddFooter>&amp;LFinanssivalvonta&amp;C&amp;P (&amp;N)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J50"/>
  <sheetViews>
    <sheetView topLeftCell="A4" workbookViewId="0">
      <selection activeCell="Z40" sqref="Z40"/>
    </sheetView>
  </sheetViews>
  <sheetFormatPr defaultRowHeight="14.4" x14ac:dyDescent="0.3"/>
  <cols>
    <col min="3" max="3" width="36.5546875" customWidth="1"/>
    <col min="4" max="4" width="15.5546875" bestFit="1" customWidth="1"/>
    <col min="5" max="5" width="13.33203125" customWidth="1"/>
    <col min="6" max="6" width="12.109375" customWidth="1"/>
    <col min="7" max="7" width="11" customWidth="1"/>
    <col min="8" max="8" width="10.5546875" customWidth="1"/>
    <col min="9" max="9" width="10.6640625" customWidth="1"/>
    <col min="10" max="10" width="20.33203125" customWidth="1"/>
    <col min="13" max="13" width="15.5546875" bestFit="1" customWidth="1"/>
    <col min="14" max="14" width="13.88671875" customWidth="1"/>
    <col min="15" max="15" width="12.109375" customWidth="1"/>
    <col min="16" max="16" width="11.109375" customWidth="1"/>
    <col min="17" max="17" width="11.88671875" customWidth="1"/>
    <col min="18" max="18" width="11.5546875" customWidth="1"/>
    <col min="19" max="19" width="10.6640625" customWidth="1"/>
    <col min="21" max="21" width="12.33203125" customWidth="1"/>
    <col min="28" max="28" width="9.88671875" bestFit="1" customWidth="1"/>
    <col min="29" max="29" width="13.109375" bestFit="1" customWidth="1"/>
    <col min="30" max="30" width="13.109375" customWidth="1"/>
    <col min="31" max="31" width="11.5546875" customWidth="1"/>
    <col min="32" max="32" width="10.44140625" customWidth="1"/>
    <col min="33" max="33" width="10.88671875" customWidth="1"/>
    <col min="34" max="34" width="14" customWidth="1"/>
    <col min="35" max="35" width="11.6640625" customWidth="1"/>
  </cols>
  <sheetData>
    <row r="1" spans="1:36" x14ac:dyDescent="0.3">
      <c r="A1" t="s">
        <v>8</v>
      </c>
    </row>
    <row r="3" spans="1:36" x14ac:dyDescent="0.3">
      <c r="D3" s="13" t="str" vm="184">
        <f>CUBEMEMBER("riskias","[010 Tieto].[&lt;F 07.00_120,090&gt; Luotot &lt;ryhmäkohtaiset arvonalentumistappiot&gt;]")</f>
        <v>&lt;F 07.00_120,090&gt; Luotot &lt;ryhmäkohtaiset arvonalentumistappiot&gt;</v>
      </c>
    </row>
    <row r="7" spans="1:36" x14ac:dyDescent="0.3">
      <c r="C7" s="11"/>
    </row>
    <row r="9" spans="1:36" ht="28.8" x14ac:dyDescent="0.3">
      <c r="C9" s="12" t="str" vm="48">
        <f>CUBEMEMBER("riskias","[070 Ajassalaskenta].[Ajassalaskenta].[All].[Alkuperäinen arvo]]")</f>
        <v>Alkuperäinen arvo</v>
      </c>
      <c r="D9" s="12" t="str" vm="250">
        <f>CUBEMEMBER("riskias","[050 Ajankohta].[Neljannes].[All].[2014Q4]]")</f>
        <v>2014Q4</v>
      </c>
      <c r="E9" t="str" vm="48">
        <f>C9</f>
        <v>Alkuperäinen arvo</v>
      </c>
      <c r="M9" s="12" t="str" vm="11">
        <f>CUBEMEMBER("riskias","[050 Ajankohta].[Neljannes].[All].[2013Q4]]")</f>
        <v>2013Q4</v>
      </c>
      <c r="N9" t="str" vm="48">
        <f>C9</f>
        <v>Alkuperäinen arvo</v>
      </c>
      <c r="U9" s="12" t="s">
        <v>10</v>
      </c>
      <c r="V9" s="11" t="str" vm="48">
        <f>C9</f>
        <v>Alkuperäinen arvo</v>
      </c>
      <c r="W9" s="11"/>
      <c r="X9" s="11"/>
      <c r="Y9" s="11"/>
      <c r="Z9" s="11"/>
      <c r="AA9" s="11"/>
      <c r="AC9" s="15" t="s">
        <v>9</v>
      </c>
      <c r="AD9" s="16" t="str" vm="48">
        <f>C9</f>
        <v>Alkuperäinen arvo</v>
      </c>
      <c r="AE9" s="15" t="str" vm="250">
        <f>D9</f>
        <v>2014Q4</v>
      </c>
      <c r="AF9" s="15" t="s">
        <v>13</v>
      </c>
      <c r="AG9" s="15" t="str" vm="11">
        <f>M9</f>
        <v>2013Q4</v>
      </c>
      <c r="AH9" s="11"/>
      <c r="AI9" s="11"/>
    </row>
    <row r="10" spans="1:36" ht="57.6" x14ac:dyDescent="0.3">
      <c r="C10" s="12" t="str" vm="25">
        <f>CUBEMEMBER("riskias","[Measures].[Arvo]]")</f>
        <v>Arvo</v>
      </c>
      <c r="D10" s="13" t="str" vm="2">
        <f>CUBEMEMBER("riskias","[010 Tieto].[(LASK) Palkkionettotuotot]")</f>
        <v>(LASK) Palkkionettotuotot</v>
      </c>
      <c r="E10" s="13" t="str" vm="16">
        <f>CUBEMEMBER("riskias","[010 Tieto].[(LASK) Palkkiotuotot]")</f>
        <v>(LASK) Palkkiotuotot</v>
      </c>
      <c r="F10" s="13" t="str" vm="17">
        <f>CUBEMEMBER("riskias","[010 Tieto].[(LASK) Luotonannon palkkiot]")</f>
        <v>(LASK) Luotonannon palkkiot</v>
      </c>
      <c r="G10" s="13" t="str" vm="18">
        <f>CUBEMEMBER("riskias","[010 Tieto].[(LASK) Maksuliikenteen palkkiot]")</f>
        <v>(LASK) Maksuliikenteen palkkiot</v>
      </c>
      <c r="H10" s="13" t="str" vm="19">
        <f>CUBEMEMBER("riskias","[010 Tieto].[(LASK) Arvopaperisidonnaiset palkkiot]")</f>
        <v>(LASK) Arvopaperisidonnaiset palkkiot</v>
      </c>
      <c r="I10" s="13" t="str" vm="20">
        <f>CUBEMEMBER("riskias","[010 Tieto].[(LASK) Muut palkkiot]")</f>
        <v>(LASK) Muut palkkiot</v>
      </c>
      <c r="J10" s="13" t="str" vm="21">
        <f>CUBEMEMBER("riskias","[010 Tieto].[(LASK) Palkkiokulut]")</f>
        <v>(LASK) Palkkiokulut</v>
      </c>
      <c r="M10" s="12" t="str" vm="2">
        <f>CUBEMEMBER("riskias","[010 Tieto].[(LASK) Palkkionettotuotot]")</f>
        <v>(LASK) Palkkionettotuotot</v>
      </c>
      <c r="N10" s="12" t="str" vm="16">
        <f>CUBEMEMBER("riskias","[010 Tieto].[(LASK) Palkkiotuotot]")</f>
        <v>(LASK) Palkkiotuotot</v>
      </c>
      <c r="O10" s="12" t="str" vm="17">
        <f>CUBEMEMBER("riskias","[010 Tieto].[(LASK) Luotonannon palkkiot]")</f>
        <v>(LASK) Luotonannon palkkiot</v>
      </c>
      <c r="P10" s="12" t="str" vm="18">
        <f>CUBEMEMBER("riskias","[010 Tieto].[(LASK) Maksuliikenteen palkkiot]")</f>
        <v>(LASK) Maksuliikenteen palkkiot</v>
      </c>
      <c r="Q10" s="12" t="str" vm="19">
        <f>CUBEMEMBER("riskias","[010 Tieto].[(LASK) Arvopaperisidonnaiset palkkiot]")</f>
        <v>(LASK) Arvopaperisidonnaiset palkkiot</v>
      </c>
      <c r="R10" s="12" t="str" vm="20">
        <f>CUBEMEMBER("riskias","[010 Tieto].[(LASK) Muut palkkiot]")</f>
        <v>(LASK) Muut palkkiot</v>
      </c>
      <c r="S10" s="12" t="str" vm="21">
        <f>CUBEMEMBER("riskias","[010 Tieto].[(LASK) Palkkiokulut]")</f>
        <v>(LASK) Palkkiokulut</v>
      </c>
      <c r="T10" s="11"/>
      <c r="U10" s="13" t="str" vm="2">
        <f>CUBEMEMBER("riskias","[010 Tieto].[(LASK) Palkkionettotuotot]")</f>
        <v>(LASK) Palkkionettotuotot</v>
      </c>
      <c r="V10" s="13" t="str" vm="16">
        <f>CUBEMEMBER("riskias","[010 Tieto].[(LASK) Palkkiotuotot]")</f>
        <v>(LASK) Palkkiotuotot</v>
      </c>
      <c r="W10" s="13" t="str" vm="17">
        <f>CUBEMEMBER("riskias","[010 Tieto].[(LASK) Luotonannon palkkiot]")</f>
        <v>(LASK) Luotonannon palkkiot</v>
      </c>
      <c r="X10" s="13" t="str" vm="18">
        <f>CUBEMEMBER("riskias","[010 Tieto].[(LASK) Maksuliikenteen palkkiot]")</f>
        <v>(LASK) Maksuliikenteen palkkiot</v>
      </c>
      <c r="Y10" s="13" t="str" vm="19">
        <f>CUBEMEMBER("riskias","[010 Tieto].[(LASK) Arvopaperisidonnaiset palkkiot]")</f>
        <v>(LASK) Arvopaperisidonnaiset palkkiot</v>
      </c>
      <c r="Z10" s="13" t="str" vm="20">
        <f>CUBEMEMBER("riskias","[010 Tieto].[(LASK) Muut palkkiot]")</f>
        <v>(LASK) Muut palkkiot</v>
      </c>
      <c r="AA10" s="13" t="str" vm="21">
        <f>CUBEMEMBER("riskias","[010 Tieto].[(LASK) Palkkiokulut]")</f>
        <v>(LASK) Palkkiokulut</v>
      </c>
      <c r="AC10" s="12" t="str" vm="2">
        <f>CUBEMEMBER("riskias","[010 Tieto].[(LASK) Palkkionettotuotot]")</f>
        <v>(LASK) Palkkionettotuotot</v>
      </c>
      <c r="AD10" s="12" t="str" vm="16">
        <f>CUBEMEMBER("riskias","[010 Tieto].[(LASK) Palkkiotuotot]")</f>
        <v>(LASK) Palkkiotuotot</v>
      </c>
      <c r="AE10" s="12" t="str" vm="17">
        <f>CUBEMEMBER("riskias","[010 Tieto].[(LASK) Luotonannon palkkiot]")</f>
        <v>(LASK) Luotonannon palkkiot</v>
      </c>
      <c r="AF10" s="12" t="str" vm="18">
        <f>CUBEMEMBER("riskias","[010 Tieto].[(LASK) Maksuliikenteen palkkiot]")</f>
        <v>(LASK) Maksuliikenteen palkkiot</v>
      </c>
      <c r="AG10" s="12" t="str" vm="19">
        <f>CUBEMEMBER("riskias","[010 Tieto].[(LASK) Arvopaperisidonnaiset palkkiot]")</f>
        <v>(LASK) Arvopaperisidonnaiset palkkiot</v>
      </c>
      <c r="AH10" s="12" t="str" vm="20">
        <f>CUBEMEMBER("riskias","[010 Tieto].[(LASK) Muut palkkiot]")</f>
        <v>(LASK) Muut palkkiot</v>
      </c>
      <c r="AI10" s="12" t="str" vm="21">
        <f>CUBEMEMBER("riskias","[010 Tieto].[(LASK) Palkkiokulut]")</f>
        <v>(LASK) Palkkiokulut</v>
      </c>
    </row>
    <row r="11" spans="1:36" x14ac:dyDescent="0.3">
      <c r="C11" s="6" t="str" vm="26">
        <f>CUBEMEMBER("riskias","[040 Aikasarjaraportoija].[Aikasarjaraportoija].&amp;[462]","Pankkisektori")</f>
        <v>Pankkisektori</v>
      </c>
      <c r="D11">
        <f>CUBEVALUE("riskias",$D$9,D$10,$C11,$C$10,$C$9)+195000000</f>
        <v>1366522067.8700001</v>
      </c>
      <c r="E11" s="11">
        <f>CUBEVALUE("riskias",$D$9,E$10,$C11,$C$10,$C$9)+195000000</f>
        <v>2337154773.4499998</v>
      </c>
      <c r="F11" s="11" vm="427">
        <f t="shared" ref="F11:J11" si="0">CUBEVALUE("riskias",$D$9,F$10,$C11,$C$10,$C$9)</f>
        <v>346437360</v>
      </c>
      <c r="G11" s="11" vm="495">
        <f t="shared" si="0"/>
        <v>720914207.09000003</v>
      </c>
      <c r="H11" s="11" vm="486">
        <f t="shared" si="0"/>
        <v>716773534.45999992</v>
      </c>
      <c r="I11" s="11">
        <f>CUBEVALUE("riskias",$D$9,I$10,$C11,$C$10,$C$9)+195000000</f>
        <v>553030971.89999998</v>
      </c>
      <c r="J11" s="11" vm="397">
        <f t="shared" si="0"/>
        <v>970632705.57999992</v>
      </c>
      <c r="K11" s="11"/>
      <c r="M11" s="11" vm="255">
        <f>CUBEVALUE("riskias",$M$9,M$10,$C11,$C$10,$C$9)</f>
        <v>1084612398.3</v>
      </c>
      <c r="N11" s="11" vm="251">
        <f t="shared" ref="N11:S11" si="1">CUBEVALUE("riskias",$M$9,N$10,$C11,$C$10,$C$9)</f>
        <v>2172305965.4400001</v>
      </c>
      <c r="O11" s="11" vm="296">
        <f t="shared" si="1"/>
        <v>454213358.86000001</v>
      </c>
      <c r="P11" s="11" vm="364">
        <f t="shared" si="1"/>
        <v>684580700</v>
      </c>
      <c r="Q11" s="11" vm="284">
        <f t="shared" si="1"/>
        <v>594009066.57000005</v>
      </c>
      <c r="R11" s="11" vm="271">
        <f t="shared" si="1"/>
        <v>439503040.01000023</v>
      </c>
      <c r="S11" s="11" vm="254">
        <f t="shared" si="1"/>
        <v>1087693567.1400001</v>
      </c>
      <c r="U11" s="3">
        <f>D11/M11-1</f>
        <v>0.25991743226599651</v>
      </c>
      <c r="V11" s="3">
        <f t="shared" ref="V11:AA11" si="2">E11/N11-1</f>
        <v>7.5886551265171187E-2</v>
      </c>
      <c r="W11" s="3">
        <f t="shared" si="2"/>
        <v>-0.23728055716040553</v>
      </c>
      <c r="X11" s="3">
        <f t="shared" si="2"/>
        <v>5.3074103739705336E-2</v>
      </c>
      <c r="Y11" s="3">
        <f t="shared" si="2"/>
        <v>0.20667103382593388</v>
      </c>
      <c r="Z11" s="3">
        <f t="shared" si="2"/>
        <v>0.2583097761676838</v>
      </c>
      <c r="AA11" s="3">
        <f t="shared" si="2"/>
        <v>-0.10762301543053343</v>
      </c>
      <c r="AC11" s="14">
        <f>D11-M11</f>
        <v>281909669.57000017</v>
      </c>
      <c r="AD11" s="14">
        <f>E11-N11</f>
        <v>164848808.00999975</v>
      </c>
      <c r="AE11" s="14">
        <f t="shared" ref="AD11:AI26" si="3">F11-O11</f>
        <v>-107775998.86000001</v>
      </c>
      <c r="AF11" s="14">
        <f t="shared" si="3"/>
        <v>36333507.090000033</v>
      </c>
      <c r="AG11" s="14">
        <f t="shared" si="3"/>
        <v>122764467.88999987</v>
      </c>
      <c r="AH11" s="14">
        <f>I11-R11</f>
        <v>113527931.88999975</v>
      </c>
      <c r="AI11" s="14">
        <f t="shared" si="3"/>
        <v>-117060861.56000018</v>
      </c>
      <c r="AJ11" t="str" vm="26">
        <f>C11</f>
        <v>Pankkisektori</v>
      </c>
    </row>
    <row r="12" spans="1:36" x14ac:dyDescent="0.3">
      <c r="C12" s="5" t="str" vm="27">
        <f>CUBEMEMBER("riskias","[040 Aikasarjaraportoija].[Aikasarjaraportoija].&amp;[31]")</f>
        <v>Nordea</v>
      </c>
      <c r="D12" s="11" vm="400">
        <f t="shared" ref="D12:J30" si="4">CUBEVALUE("riskias",$D$9,D$10,$C12,$C$10,$C$9)</f>
        <v>75199610</v>
      </c>
      <c r="E12" s="11" vm="445">
        <f t="shared" si="4"/>
        <v>794232140</v>
      </c>
      <c r="F12" s="11" vm="510">
        <f t="shared" si="4"/>
        <v>23942860</v>
      </c>
      <c r="G12" s="11" vm="491">
        <f t="shared" si="4"/>
        <v>339540830</v>
      </c>
      <c r="H12" s="11" vm="511">
        <f t="shared" si="4"/>
        <v>173401130</v>
      </c>
      <c r="I12" s="11" vm="439">
        <f t="shared" si="4"/>
        <v>257347560</v>
      </c>
      <c r="J12" s="11" vm="463">
        <f t="shared" si="4"/>
        <v>719032530</v>
      </c>
      <c r="M12" s="11" vm="252">
        <f t="shared" ref="M12:S30" si="5">CUBEVALUE("riskias",$M$9,M$10,$C12,$C$10,$C$9)</f>
        <v>-113266000</v>
      </c>
      <c r="N12" s="11" vm="322">
        <f t="shared" si="5"/>
        <v>759138000</v>
      </c>
      <c r="O12" s="11" vm="333">
        <f t="shared" si="5"/>
        <v>121919000</v>
      </c>
      <c r="P12" s="11" vm="363">
        <f t="shared" si="5"/>
        <v>328663000</v>
      </c>
      <c r="Q12" s="11" vm="311">
        <f t="shared" si="5"/>
        <v>102800000</v>
      </c>
      <c r="R12" s="11" vm="325">
        <f t="shared" si="5"/>
        <v>205756000</v>
      </c>
      <c r="S12" s="11" vm="376">
        <f t="shared" si="5"/>
        <v>872404000</v>
      </c>
      <c r="U12" s="3">
        <f t="shared" ref="U12:U30" si="6">D12/M12-1</f>
        <v>-1.6639204174244697</v>
      </c>
      <c r="V12" s="3">
        <f t="shared" ref="V12:V30" si="7">E12/N12-1</f>
        <v>4.6228933342817857E-2</v>
      </c>
      <c r="W12" s="3">
        <f t="shared" ref="W12:W30" si="8">F12/O12-1</f>
        <v>-0.80361666352250261</v>
      </c>
      <c r="X12" s="3">
        <f t="shared" ref="X12:X30" si="9">G12/P12-1</f>
        <v>3.3097215080492681E-2</v>
      </c>
      <c r="Y12" s="3">
        <f t="shared" ref="Y12:Y30" si="10">H12/Q12-1</f>
        <v>0.686781420233463</v>
      </c>
      <c r="Z12" s="3">
        <f t="shared" ref="Z12:Z30" si="11">I12/R12-1</f>
        <v>0.25074146075934611</v>
      </c>
      <c r="AA12" s="3">
        <f t="shared" ref="AA12:AA30" si="12">J12/S12-1</f>
        <v>-0.17580326316706485</v>
      </c>
      <c r="AC12" s="14">
        <f t="shared" ref="AC12:AC30" si="13">D12-M12</f>
        <v>188465610</v>
      </c>
      <c r="AD12" s="14">
        <f>E12-N12</f>
        <v>35094140</v>
      </c>
      <c r="AE12" s="14">
        <f t="shared" si="3"/>
        <v>-97976140</v>
      </c>
      <c r="AF12" s="14">
        <f t="shared" si="3"/>
        <v>10877830</v>
      </c>
      <c r="AG12" s="14">
        <f t="shared" si="3"/>
        <v>70601130</v>
      </c>
      <c r="AH12" s="14">
        <f t="shared" si="3"/>
        <v>51591560</v>
      </c>
      <c r="AI12" s="14">
        <f t="shared" si="3"/>
        <v>-153371470</v>
      </c>
      <c r="AJ12" s="11" t="str" vm="27">
        <f t="shared" ref="AJ12:AJ30" si="14">C12</f>
        <v>Nordea</v>
      </c>
    </row>
    <row r="13" spans="1:36" x14ac:dyDescent="0.3">
      <c r="C13" s="5" t="str" vm="44">
        <f>CUBEMEMBER("riskias","[040 Aikasarjaraportoija].[Aikasarjaraportoija].&amp;[655]")</f>
        <v>OP-Pohjola</v>
      </c>
      <c r="D13" s="11">
        <f>CUBEVALUE("riskias",$D$9,D$10,$C13,$C$10,$C$9)+195000000</f>
        <v>733137600</v>
      </c>
      <c r="E13" s="11">
        <f>CUBEVALUE("riskias",$D$9,E$10,$C13,$C$10,$C$9)+195000000</f>
        <v>852681000</v>
      </c>
      <c r="F13" s="11" vm="430">
        <f t="shared" si="4"/>
        <v>206775000</v>
      </c>
      <c r="G13" s="11" vm="487">
        <f t="shared" si="4"/>
        <v>238186200</v>
      </c>
      <c r="H13" s="11" vm="477">
        <f t="shared" si="4"/>
        <v>224085500</v>
      </c>
      <c r="I13" s="11">
        <f>CUBEVALUE("riskias",$D$9,I$10,$C13,$C$10,$C$9)+195000000</f>
        <v>183634360</v>
      </c>
      <c r="J13" s="11" vm="509">
        <f t="shared" si="4"/>
        <v>119543400</v>
      </c>
      <c r="M13" s="11" vm="265">
        <f t="shared" si="5"/>
        <v>624586500</v>
      </c>
      <c r="N13" s="11" vm="308">
        <f t="shared" si="5"/>
        <v>720511900</v>
      </c>
      <c r="O13" s="11" vm="285">
        <f t="shared" si="5"/>
        <v>198320000</v>
      </c>
      <c r="P13" s="11" vm="365">
        <f t="shared" si="5"/>
        <v>212250500</v>
      </c>
      <c r="Q13" s="11" vm="301">
        <f t="shared" si="5"/>
        <v>197927700</v>
      </c>
      <c r="R13" s="11" vm="343">
        <f t="shared" si="5"/>
        <v>112013800</v>
      </c>
      <c r="S13" s="11" vm="313">
        <f t="shared" si="5"/>
        <v>95925400</v>
      </c>
      <c r="U13" s="3">
        <f t="shared" si="6"/>
        <v>0.17379674392578126</v>
      </c>
      <c r="V13" s="3">
        <f t="shared" si="7"/>
        <v>0.1834377752817129</v>
      </c>
      <c r="W13" s="3">
        <f t="shared" si="8"/>
        <v>4.2633118192819675E-2</v>
      </c>
      <c r="X13" s="3">
        <f t="shared" si="9"/>
        <v>0.12219382286496372</v>
      </c>
      <c r="Y13" s="3">
        <f t="shared" si="10"/>
        <v>0.13215835883506966</v>
      </c>
      <c r="Z13" s="3">
        <f t="shared" si="11"/>
        <v>0.63939050367008354</v>
      </c>
      <c r="AA13" s="3">
        <f t="shared" si="12"/>
        <v>0.24621216069987728</v>
      </c>
      <c r="AC13" s="14">
        <f t="shared" si="13"/>
        <v>108551100</v>
      </c>
      <c r="AD13" s="14">
        <f t="shared" si="3"/>
        <v>132169100</v>
      </c>
      <c r="AE13" s="14">
        <f t="shared" si="3"/>
        <v>8455000</v>
      </c>
      <c r="AF13" s="14">
        <f t="shared" si="3"/>
        <v>25935700</v>
      </c>
      <c r="AG13" s="14">
        <f t="shared" si="3"/>
        <v>26157800</v>
      </c>
      <c r="AH13" s="14">
        <f>I13-R13</f>
        <v>71620560</v>
      </c>
      <c r="AI13" s="14">
        <f t="shared" si="3"/>
        <v>23618000</v>
      </c>
      <c r="AJ13" s="11" t="str" vm="44">
        <f t="shared" si="14"/>
        <v>OP-Pohjola</v>
      </c>
    </row>
    <row r="14" spans="1:36" x14ac:dyDescent="0.3">
      <c r="C14" s="5" t="str" vm="29">
        <f>CUBEMEMBER("riskias","[040 Aikasarjaraportoija].[Aikasarjaraportoija].&amp;[19]")</f>
        <v>Danske</v>
      </c>
      <c r="D14" s="11" vm="394">
        <f t="shared" si="4"/>
        <v>232591000</v>
      </c>
      <c r="E14" s="11" vm="410">
        <f t="shared" si="4"/>
        <v>298722000</v>
      </c>
      <c r="F14" s="11" vm="484">
        <f t="shared" si="4"/>
        <v>78677000</v>
      </c>
      <c r="G14" s="11" vm="469">
        <f t="shared" si="4"/>
        <v>61692000</v>
      </c>
      <c r="H14" s="11" vm="403">
        <f t="shared" si="4"/>
        <v>113902000</v>
      </c>
      <c r="I14" s="11" vm="434">
        <f t="shared" si="4"/>
        <v>44451000</v>
      </c>
      <c r="J14" s="11" vm="444">
        <f t="shared" si="4"/>
        <v>66131000</v>
      </c>
      <c r="M14" s="11" vm="253">
        <f t="shared" si="5"/>
        <v>229870200</v>
      </c>
      <c r="N14" s="11" vm="336">
        <f t="shared" si="5"/>
        <v>288687100</v>
      </c>
      <c r="O14" s="11" vm="302">
        <f t="shared" si="5"/>
        <v>74923000</v>
      </c>
      <c r="P14" s="11" vm="361">
        <f t="shared" si="5"/>
        <v>59196300</v>
      </c>
      <c r="Q14" s="11" vm="317">
        <f t="shared" si="5"/>
        <v>102638900</v>
      </c>
      <c r="R14" s="11" vm="306">
        <f t="shared" si="5"/>
        <v>51928900</v>
      </c>
      <c r="S14" s="11" vm="318">
        <f t="shared" si="5"/>
        <v>58816900</v>
      </c>
      <c r="U14" s="3">
        <f t="shared" si="6"/>
        <v>1.1836244976512811E-2</v>
      </c>
      <c r="V14" s="3">
        <f t="shared" si="7"/>
        <v>3.4760472497731953E-2</v>
      </c>
      <c r="W14" s="3">
        <f t="shared" si="8"/>
        <v>5.0104774234881244E-2</v>
      </c>
      <c r="X14" s="3">
        <f t="shared" si="9"/>
        <v>4.2159729577693206E-2</v>
      </c>
      <c r="Y14" s="3">
        <f t="shared" si="10"/>
        <v>0.1097351978635781</v>
      </c>
      <c r="Z14" s="3">
        <f t="shared" si="11"/>
        <v>-0.1440026651825862</v>
      </c>
      <c r="AA14" s="3">
        <f t="shared" si="12"/>
        <v>0.12435371466364264</v>
      </c>
      <c r="AC14" s="14">
        <f t="shared" si="13"/>
        <v>2720800</v>
      </c>
      <c r="AD14" s="14">
        <f t="shared" si="3"/>
        <v>10034900</v>
      </c>
      <c r="AE14" s="14">
        <f t="shared" si="3"/>
        <v>3754000</v>
      </c>
      <c r="AF14" s="14">
        <f t="shared" si="3"/>
        <v>2495700</v>
      </c>
      <c r="AG14" s="14">
        <f t="shared" si="3"/>
        <v>11263100</v>
      </c>
      <c r="AH14" s="14">
        <f t="shared" si="3"/>
        <v>-7477900</v>
      </c>
      <c r="AI14" s="14">
        <f t="shared" si="3"/>
        <v>7314100</v>
      </c>
      <c r="AJ14" s="11" t="str" vm="29">
        <f t="shared" si="14"/>
        <v>Danske</v>
      </c>
    </row>
    <row r="15" spans="1:36" x14ac:dyDescent="0.3">
      <c r="C15" s="5" t="str" vm="35">
        <f>CUBEMEMBER("riskias","[040 Aikasarjaraportoija].[Aikasarjaraportoija].&amp;[17]")</f>
        <v>Aktia</v>
      </c>
      <c r="D15" s="11" vm="399">
        <f t="shared" si="4"/>
        <v>75297057.870000005</v>
      </c>
      <c r="E15" s="11" vm="404">
        <f t="shared" si="4"/>
        <v>85221733.450000003</v>
      </c>
      <c r="F15" s="11" vm="421">
        <f t="shared" si="4"/>
        <v>0</v>
      </c>
      <c r="G15" s="11" vm="405">
        <f t="shared" si="4"/>
        <v>18943177.09</v>
      </c>
      <c r="H15" s="11" vm="438">
        <f t="shared" si="4"/>
        <v>39401904.459999993</v>
      </c>
      <c r="I15" s="11" vm="402">
        <f t="shared" si="4"/>
        <v>26876651.900000002</v>
      </c>
      <c r="J15" s="11" vm="460">
        <f t="shared" si="4"/>
        <v>9924675.5800000001</v>
      </c>
      <c r="M15" s="11" vm="263">
        <f t="shared" si="5"/>
        <v>70737200</v>
      </c>
      <c r="N15" s="11" vm="329">
        <f t="shared" si="5"/>
        <v>88320300</v>
      </c>
      <c r="O15" s="11" vm="309">
        <f t="shared" si="5"/>
        <v>9867300</v>
      </c>
      <c r="P15" s="11" vm="366">
        <f t="shared" si="5"/>
        <v>17747800</v>
      </c>
      <c r="Q15" s="11" vm="332">
        <f t="shared" si="5"/>
        <v>44927500</v>
      </c>
      <c r="R15" s="11" vm="283">
        <f t="shared" si="5"/>
        <v>15777700</v>
      </c>
      <c r="S15" s="11" vm="368">
        <f t="shared" si="5"/>
        <v>17583100</v>
      </c>
      <c r="U15" s="3">
        <f t="shared" si="6"/>
        <v>6.4461950289239622E-2</v>
      </c>
      <c r="V15" s="3">
        <f t="shared" si="7"/>
        <v>-3.5083288326692719E-2</v>
      </c>
      <c r="W15" s="3">
        <f t="shared" si="8"/>
        <v>-1</v>
      </c>
      <c r="X15" s="3">
        <f t="shared" si="9"/>
        <v>6.7353536212939158E-2</v>
      </c>
      <c r="Y15" s="3">
        <f t="shared" si="10"/>
        <v>-0.12298916120416237</v>
      </c>
      <c r="Z15" s="3">
        <f t="shared" si="11"/>
        <v>0.70345816563884478</v>
      </c>
      <c r="AA15" s="3">
        <f t="shared" si="12"/>
        <v>-0.43555598387087602</v>
      </c>
      <c r="AC15" s="14">
        <f t="shared" si="13"/>
        <v>4559857.8700000048</v>
      </c>
      <c r="AD15" s="14">
        <f t="shared" si="3"/>
        <v>-3098566.549999997</v>
      </c>
      <c r="AE15" s="14">
        <f t="shared" si="3"/>
        <v>-9867300</v>
      </c>
      <c r="AF15" s="14">
        <f t="shared" si="3"/>
        <v>1195377.0899999999</v>
      </c>
      <c r="AG15" s="14">
        <f t="shared" si="3"/>
        <v>-5525595.5400000066</v>
      </c>
      <c r="AH15" s="14">
        <f t="shared" si="3"/>
        <v>11098951.900000002</v>
      </c>
      <c r="AI15" s="14">
        <f t="shared" si="3"/>
        <v>-7658424.4199999999</v>
      </c>
      <c r="AJ15" s="11" t="str" vm="35">
        <f t="shared" si="14"/>
        <v>Aktia</v>
      </c>
    </row>
    <row r="16" spans="1:36" x14ac:dyDescent="0.3">
      <c r="C16" s="5" t="str" vm="33">
        <f>CUBEMEMBER("riskias","[040 Aikasarjaraportoija].[Aikasarjaraportoija].&amp;[405]")</f>
        <v>Säästöpankit ennen yhteenliittymää</v>
      </c>
      <c r="D16" s="11" vm="500">
        <f t="shared" si="4"/>
        <v>60758000</v>
      </c>
      <c r="E16" s="11" vm="497">
        <f t="shared" si="4"/>
        <v>69357000</v>
      </c>
      <c r="F16" s="11" vm="435">
        <f t="shared" si="4"/>
        <v>16404000</v>
      </c>
      <c r="G16" s="11" vm="471">
        <f t="shared" si="4"/>
        <v>28155000</v>
      </c>
      <c r="H16" s="11" vm="505">
        <f t="shared" si="4"/>
        <v>11165000</v>
      </c>
      <c r="I16" s="11" vm="503">
        <f t="shared" si="4"/>
        <v>13628000</v>
      </c>
      <c r="J16" s="11" vm="507">
        <f t="shared" si="4"/>
        <v>8599000</v>
      </c>
      <c r="M16" s="11" vm="346">
        <f t="shared" si="5"/>
        <v>70523100</v>
      </c>
      <c r="N16" s="11" vm="389">
        <f t="shared" si="5"/>
        <v>79122100</v>
      </c>
      <c r="O16" s="11" vm="269">
        <f t="shared" si="5"/>
        <v>21841400</v>
      </c>
      <c r="P16" s="11" vm="354">
        <f t="shared" si="5"/>
        <v>32854300</v>
      </c>
      <c r="Q16" s="11" vm="328">
        <f t="shared" si="5"/>
        <v>10060400</v>
      </c>
      <c r="R16" s="11" vm="320">
        <f t="shared" si="5"/>
        <v>14366100</v>
      </c>
      <c r="S16" s="11" vm="379">
        <f t="shared" si="5"/>
        <v>8599000</v>
      </c>
      <c r="U16" s="3">
        <f t="shared" si="6"/>
        <v>-0.1384666868019131</v>
      </c>
      <c r="V16" s="3">
        <f t="shared" si="7"/>
        <v>-0.12341810947889398</v>
      </c>
      <c r="W16" s="3">
        <f t="shared" si="8"/>
        <v>-0.24894924318038225</v>
      </c>
      <c r="X16" s="3">
        <f t="shared" si="9"/>
        <v>-0.1430345495110229</v>
      </c>
      <c r="Y16" s="3">
        <f t="shared" si="10"/>
        <v>0.1097968271639298</v>
      </c>
      <c r="Z16" s="3">
        <f t="shared" si="11"/>
        <v>-5.137789657596703E-2</v>
      </c>
      <c r="AA16" s="3">
        <f t="shared" si="12"/>
        <v>0</v>
      </c>
      <c r="AC16" s="14">
        <f t="shared" si="13"/>
        <v>-9765100</v>
      </c>
      <c r="AD16" s="14">
        <f t="shared" si="3"/>
        <v>-9765100</v>
      </c>
      <c r="AE16" s="14">
        <f t="shared" si="3"/>
        <v>-5437400</v>
      </c>
      <c r="AF16" s="14">
        <f t="shared" si="3"/>
        <v>-4699300</v>
      </c>
      <c r="AG16" s="14">
        <f t="shared" si="3"/>
        <v>1104600</v>
      </c>
      <c r="AH16" s="14">
        <f t="shared" si="3"/>
        <v>-738100</v>
      </c>
      <c r="AI16" s="14">
        <f t="shared" si="3"/>
        <v>0</v>
      </c>
      <c r="AJ16" s="11" t="str" vm="33">
        <f t="shared" si="14"/>
        <v>Säästöpankit ennen yhteenliittymää</v>
      </c>
    </row>
    <row r="17" spans="3:36" x14ac:dyDescent="0.3">
      <c r="C17" s="5" t="str" vm="42">
        <f>CUBEMEMBER("riskias","[040 Aikasarjaraportoija].[Aikasarjaraportoija].&amp;[119]")</f>
        <v>Paikallisosuuspankit (POP)</v>
      </c>
      <c r="D17" s="11" vm="401">
        <f t="shared" si="4"/>
        <v>31774000</v>
      </c>
      <c r="E17" s="11" vm="493">
        <f t="shared" si="4"/>
        <v>36402000</v>
      </c>
      <c r="F17" s="11" vm="516">
        <f t="shared" si="4"/>
        <v>9659000</v>
      </c>
      <c r="G17" s="11" vm="512">
        <f t="shared" si="4"/>
        <v>16798000</v>
      </c>
      <c r="H17" s="11" vm="515">
        <f t="shared" si="4"/>
        <v>2582000</v>
      </c>
      <c r="I17" s="11" vm="514">
        <f t="shared" si="4"/>
        <v>7370000</v>
      </c>
      <c r="J17" s="11" vm="513">
        <f t="shared" si="4"/>
        <v>4628000</v>
      </c>
      <c r="M17" s="11" vm="262">
        <f t="shared" si="5"/>
        <v>30046300</v>
      </c>
      <c r="N17" s="11" vm="383">
        <f t="shared" si="5"/>
        <v>34033500</v>
      </c>
      <c r="O17" s="11" vm="384">
        <f t="shared" si="5"/>
        <v>10184000</v>
      </c>
      <c r="P17" s="11" vm="359">
        <f t="shared" si="5"/>
        <v>14706300</v>
      </c>
      <c r="Q17" s="11" vm="327">
        <f t="shared" si="5"/>
        <v>2128200</v>
      </c>
      <c r="R17" s="11" vm="382">
        <f t="shared" si="5"/>
        <v>7015000</v>
      </c>
      <c r="S17" s="11" vm="334">
        <f t="shared" si="5"/>
        <v>3987200</v>
      </c>
      <c r="U17" s="3">
        <f t="shared" si="6"/>
        <v>5.7501256394298039E-2</v>
      </c>
      <c r="V17" s="3">
        <f t="shared" si="7"/>
        <v>6.959319494027949E-2</v>
      </c>
      <c r="W17" s="3">
        <f t="shared" si="8"/>
        <v>-5.1551453260015756E-2</v>
      </c>
      <c r="X17" s="3">
        <f t="shared" si="9"/>
        <v>0.14223156062367837</v>
      </c>
      <c r="Y17" s="3">
        <f t="shared" si="10"/>
        <v>0.21323183911286536</v>
      </c>
      <c r="Z17" s="3">
        <f t="shared" si="11"/>
        <v>5.0605844618674345E-2</v>
      </c>
      <c r="AA17" s="3">
        <f t="shared" si="12"/>
        <v>0.16071428571428581</v>
      </c>
      <c r="AC17" s="14">
        <f t="shared" si="13"/>
        <v>1727700</v>
      </c>
      <c r="AD17" s="14">
        <f t="shared" si="3"/>
        <v>2368500</v>
      </c>
      <c r="AE17" s="14">
        <f t="shared" si="3"/>
        <v>-525000</v>
      </c>
      <c r="AF17" s="14">
        <f t="shared" si="3"/>
        <v>2091700</v>
      </c>
      <c r="AG17" s="14">
        <f t="shared" si="3"/>
        <v>453800</v>
      </c>
      <c r="AH17" s="14">
        <f t="shared" si="3"/>
        <v>355000</v>
      </c>
      <c r="AI17" s="14">
        <f t="shared" si="3"/>
        <v>640800</v>
      </c>
      <c r="AJ17" s="11" t="str" vm="42">
        <f t="shared" si="14"/>
        <v>Paikallisosuuspankit (POP)</v>
      </c>
    </row>
    <row r="18" spans="3:36" x14ac:dyDescent="0.3">
      <c r="C18" s="5" t="str" vm="28">
        <f>CUBEMEMBER("riskias","[040 Aikasarjaraportoija].[Aikasarjaraportoija].&amp;[16]")</f>
        <v>Ålandsbanken</v>
      </c>
      <c r="D18" s="11" vm="396">
        <f t="shared" si="4"/>
        <v>46195500</v>
      </c>
      <c r="E18" s="11" vm="436">
        <f t="shared" si="4"/>
        <v>54201000</v>
      </c>
      <c r="F18" s="11" vm="492">
        <f t="shared" si="4"/>
        <v>6980000</v>
      </c>
      <c r="G18" s="11" vm="424">
        <f t="shared" si="4"/>
        <v>9188000</v>
      </c>
      <c r="H18" s="11" vm="449">
        <f t="shared" si="4"/>
        <v>34918000</v>
      </c>
      <c r="I18" s="11" vm="498">
        <f t="shared" si="4"/>
        <v>3115000</v>
      </c>
      <c r="J18" s="11" vm="441">
        <f t="shared" si="4"/>
        <v>8005500</v>
      </c>
      <c r="M18" s="11" vm="260">
        <f t="shared" si="5"/>
        <v>42440000</v>
      </c>
      <c r="N18" s="11" vm="335">
        <f t="shared" si="5"/>
        <v>50270000</v>
      </c>
      <c r="O18" s="11" vm="298">
        <f t="shared" si="5"/>
        <v>3542000</v>
      </c>
      <c r="P18" s="11" vm="356">
        <f t="shared" si="5"/>
        <v>8053000</v>
      </c>
      <c r="Q18" s="11" vm="292">
        <f t="shared" si="5"/>
        <v>35243000</v>
      </c>
      <c r="R18" s="11" vm="340">
        <f t="shared" si="5"/>
        <v>3432000</v>
      </c>
      <c r="S18" s="11" vm="369">
        <f t="shared" si="5"/>
        <v>7830000</v>
      </c>
      <c r="U18" s="3">
        <f t="shared" si="6"/>
        <v>8.8489632422243059E-2</v>
      </c>
      <c r="V18" s="3">
        <f t="shared" si="7"/>
        <v>7.8197732245872231E-2</v>
      </c>
      <c r="W18" s="3">
        <f t="shared" si="8"/>
        <v>0.97063805759457944</v>
      </c>
      <c r="X18" s="3">
        <f t="shared" si="9"/>
        <v>0.14094126412517083</v>
      </c>
      <c r="Y18" s="3">
        <f t="shared" si="10"/>
        <v>-9.2216894135005445E-3</v>
      </c>
      <c r="Z18" s="3">
        <f t="shared" si="11"/>
        <v>-9.2365967365967361E-2</v>
      </c>
      <c r="AA18" s="3">
        <f t="shared" si="12"/>
        <v>2.2413793103448265E-2</v>
      </c>
      <c r="AC18" s="14">
        <f t="shared" si="13"/>
        <v>3755500</v>
      </c>
      <c r="AD18" s="14">
        <f t="shared" si="3"/>
        <v>3931000</v>
      </c>
      <c r="AE18" s="14">
        <f t="shared" si="3"/>
        <v>3438000</v>
      </c>
      <c r="AF18" s="14">
        <f t="shared" si="3"/>
        <v>1135000</v>
      </c>
      <c r="AG18" s="14">
        <f t="shared" si="3"/>
        <v>-325000</v>
      </c>
      <c r="AH18" s="14">
        <f t="shared" si="3"/>
        <v>-317000</v>
      </c>
      <c r="AI18" s="14">
        <f t="shared" si="3"/>
        <v>175500</v>
      </c>
      <c r="AJ18" s="11" t="str" vm="28">
        <f t="shared" si="14"/>
        <v>Ålandsbanken</v>
      </c>
    </row>
    <row r="19" spans="3:36" x14ac:dyDescent="0.3">
      <c r="C19" s="5" t="str" vm="36">
        <f>CUBEMEMBER("riskias","[040 Aikasarjaraportoija].[Aikasarjaraportoija].&amp;[674]")</f>
        <v>S-Pankki Oy</v>
      </c>
      <c r="D19" s="11" vm="395">
        <f t="shared" si="4"/>
        <v>44605000</v>
      </c>
      <c r="E19" s="11" vm="489">
        <f t="shared" si="4"/>
        <v>73819000</v>
      </c>
      <c r="F19" s="11" vm="447">
        <f t="shared" si="4"/>
        <v>0</v>
      </c>
      <c r="G19" s="11" vm="468">
        <f t="shared" si="4"/>
        <v>0</v>
      </c>
      <c r="H19" s="11" vm="502">
        <f t="shared" si="4"/>
        <v>73819000</v>
      </c>
      <c r="I19" s="11" vm="462">
        <f t="shared" si="4"/>
        <v>0</v>
      </c>
      <c r="J19" s="11" vm="506">
        <f t="shared" si="4"/>
        <v>29214000</v>
      </c>
      <c r="M19" s="11" vm="261">
        <f t="shared" si="5"/>
        <v>23511500</v>
      </c>
      <c r="N19" s="11" vm="390">
        <f t="shared" si="5"/>
        <v>28956700</v>
      </c>
      <c r="O19" s="11" vm="339">
        <f t="shared" si="5"/>
        <v>8546300</v>
      </c>
      <c r="P19" s="11" vm="358">
        <f t="shared" si="5"/>
        <v>4542900</v>
      </c>
      <c r="Q19" s="11" vm="337">
        <f t="shared" si="5"/>
        <v>12650500</v>
      </c>
      <c r="R19" s="11" vm="342">
        <f t="shared" si="5"/>
        <v>3217000</v>
      </c>
      <c r="S19" s="11" vm="371">
        <f t="shared" si="5"/>
        <v>5445200</v>
      </c>
      <c r="U19" s="3">
        <f t="shared" si="6"/>
        <v>0.89715671054590307</v>
      </c>
      <c r="V19" s="3">
        <f t="shared" si="7"/>
        <v>1.5492891109829503</v>
      </c>
      <c r="W19" s="3">
        <f t="shared" si="8"/>
        <v>-1</v>
      </c>
      <c r="X19" s="3">
        <f t="shared" si="9"/>
        <v>-1</v>
      </c>
      <c r="Y19" s="3">
        <f t="shared" si="10"/>
        <v>4.8352634283229916</v>
      </c>
      <c r="Z19" s="3">
        <f t="shared" si="11"/>
        <v>-1</v>
      </c>
      <c r="AA19" s="3">
        <f t="shared" si="12"/>
        <v>4.3650921912877401</v>
      </c>
      <c r="AC19" s="14">
        <f t="shared" si="13"/>
        <v>21093500</v>
      </c>
      <c r="AD19" s="14">
        <f t="shared" si="3"/>
        <v>44862300</v>
      </c>
      <c r="AE19" s="14">
        <f t="shared" si="3"/>
        <v>-8546300</v>
      </c>
      <c r="AF19" s="14">
        <f t="shared" si="3"/>
        <v>-4542900</v>
      </c>
      <c r="AG19" s="14">
        <f t="shared" si="3"/>
        <v>61168500</v>
      </c>
      <c r="AH19" s="14">
        <f t="shared" si="3"/>
        <v>-3217000</v>
      </c>
      <c r="AI19" s="14">
        <f t="shared" si="3"/>
        <v>23768800</v>
      </c>
      <c r="AJ19" s="11" t="str" vm="36">
        <f t="shared" si="14"/>
        <v>S-Pankki Oy</v>
      </c>
    </row>
    <row r="20" spans="3:36" x14ac:dyDescent="0.3">
      <c r="C20" s="5" t="str" vm="31">
        <f>CUBEMEMBER("riskias","[040 Aikasarjaraportoija].[Aikasarjaraportoija].&amp;[18]")</f>
        <v>LähiTapiola Pankki</v>
      </c>
      <c r="D20" s="11" t="str" vm="393">
        <f t="shared" si="4"/>
        <v/>
      </c>
      <c r="E20" s="11" t="str" vm="467">
        <f t="shared" si="4"/>
        <v/>
      </c>
      <c r="F20" s="11" t="str" vm="475">
        <f t="shared" si="4"/>
        <v/>
      </c>
      <c r="G20" s="11" t="str" vm="483">
        <f t="shared" si="4"/>
        <v/>
      </c>
      <c r="H20" s="11" t="str" vm="422">
        <f t="shared" si="4"/>
        <v/>
      </c>
      <c r="I20" s="11" t="str" vm="454">
        <f t="shared" si="4"/>
        <v/>
      </c>
      <c r="J20" s="11" t="str" vm="472">
        <f t="shared" si="4"/>
        <v/>
      </c>
      <c r="M20" s="11" vm="256">
        <f t="shared" si="5"/>
        <v>35761000</v>
      </c>
      <c r="N20" s="11" vm="286">
        <f t="shared" si="5"/>
        <v>40364000</v>
      </c>
      <c r="O20" s="11" vm="267">
        <f t="shared" si="5"/>
        <v>3517000</v>
      </c>
      <c r="P20" s="11" vm="316">
        <f t="shared" si="5"/>
        <v>2319000</v>
      </c>
      <c r="Q20" s="11" vm="310">
        <f t="shared" si="5"/>
        <v>22979000</v>
      </c>
      <c r="R20" s="11" vm="275">
        <f t="shared" si="5"/>
        <v>11549000</v>
      </c>
      <c r="S20" s="11" vm="378">
        <f t="shared" si="5"/>
        <v>4603000</v>
      </c>
      <c r="U20" s="3" t="e">
        <f t="shared" si="6"/>
        <v>#VALUE!</v>
      </c>
      <c r="V20" s="3" t="e">
        <f t="shared" si="7"/>
        <v>#VALUE!</v>
      </c>
      <c r="W20" s="3" t="e">
        <f t="shared" si="8"/>
        <v>#VALUE!</v>
      </c>
      <c r="X20" s="3" t="e">
        <f t="shared" si="9"/>
        <v>#VALUE!</v>
      </c>
      <c r="Y20" s="3" t="e">
        <f t="shared" si="10"/>
        <v>#VALUE!</v>
      </c>
      <c r="Z20" s="3" t="e">
        <f t="shared" si="11"/>
        <v>#VALUE!</v>
      </c>
      <c r="AA20" s="3" t="e">
        <f t="shared" si="12"/>
        <v>#VALUE!</v>
      </c>
      <c r="AC20" s="14" t="e">
        <f t="shared" si="13"/>
        <v>#VALUE!</v>
      </c>
      <c r="AD20" s="14" t="e">
        <f t="shared" si="3"/>
        <v>#VALUE!</v>
      </c>
      <c r="AE20" s="14" t="e">
        <f t="shared" si="3"/>
        <v>#VALUE!</v>
      </c>
      <c r="AF20" s="14" t="e">
        <f t="shared" si="3"/>
        <v>#VALUE!</v>
      </c>
      <c r="AG20" s="14" t="e">
        <f t="shared" si="3"/>
        <v>#VALUE!</v>
      </c>
      <c r="AH20" s="14" t="e">
        <f t="shared" si="3"/>
        <v>#VALUE!</v>
      </c>
      <c r="AI20" s="14" t="e">
        <f t="shared" si="3"/>
        <v>#VALUE!</v>
      </c>
      <c r="AJ20" s="11" t="str" vm="31">
        <f t="shared" si="14"/>
        <v>LähiTapiola Pankki</v>
      </c>
    </row>
    <row r="21" spans="3:36" x14ac:dyDescent="0.3">
      <c r="C21" s="5" t="str" vm="37">
        <f>CUBEMEMBER("riskias","[040 Aikasarjaraportoija].[Aikasarjaraportoija].&amp;[652]")</f>
        <v>Hypoteekkiyhdistys</v>
      </c>
      <c r="D21" s="11" vm="391">
        <f t="shared" si="4"/>
        <v>3610300</v>
      </c>
      <c r="E21" s="11" vm="461">
        <f t="shared" si="4"/>
        <v>3658900</v>
      </c>
      <c r="F21" s="11" vm="456">
        <f t="shared" si="4"/>
        <v>1178500</v>
      </c>
      <c r="G21" s="11" vm="425">
        <f t="shared" si="4"/>
        <v>0</v>
      </c>
      <c r="H21" s="11" vm="499">
        <f t="shared" si="4"/>
        <v>0</v>
      </c>
      <c r="I21" s="11" vm="494">
        <f t="shared" si="4"/>
        <v>2480400</v>
      </c>
      <c r="J21" s="11" vm="466">
        <f t="shared" si="4"/>
        <v>48600</v>
      </c>
      <c r="M21" s="11" vm="264">
        <f t="shared" si="5"/>
        <v>2723400</v>
      </c>
      <c r="N21" s="11" vm="268">
        <f t="shared" si="5"/>
        <v>2747600</v>
      </c>
      <c r="O21" s="11" vm="321">
        <f t="shared" si="5"/>
        <v>1435500</v>
      </c>
      <c r="P21" s="11" vm="350">
        <f t="shared" si="5"/>
        <v>0</v>
      </c>
      <c r="Q21" s="11" vm="274">
        <f t="shared" si="5"/>
        <v>0</v>
      </c>
      <c r="R21" s="11" vm="280">
        <f t="shared" si="5"/>
        <v>1312100</v>
      </c>
      <c r="S21" s="11" vm="372">
        <f t="shared" si="5"/>
        <v>24200</v>
      </c>
      <c r="U21" s="3">
        <f t="shared" si="6"/>
        <v>0.32565910259234787</v>
      </c>
      <c r="V21" s="3">
        <f t="shared" si="7"/>
        <v>0.33167127675061869</v>
      </c>
      <c r="W21" s="3">
        <f t="shared" si="8"/>
        <v>-0.17903169627307558</v>
      </c>
      <c r="X21" s="3" t="e">
        <f t="shared" si="9"/>
        <v>#DIV/0!</v>
      </c>
      <c r="Y21" s="3" t="e">
        <f t="shared" si="10"/>
        <v>#DIV/0!</v>
      </c>
      <c r="Z21" s="3">
        <f t="shared" si="11"/>
        <v>0.89040469476411865</v>
      </c>
      <c r="AA21" s="3">
        <f t="shared" si="12"/>
        <v>1.0082644628099175</v>
      </c>
      <c r="AC21" s="14">
        <f t="shared" si="13"/>
        <v>886900</v>
      </c>
      <c r="AD21" s="14">
        <f t="shared" si="3"/>
        <v>911300</v>
      </c>
      <c r="AE21" s="14">
        <f t="shared" si="3"/>
        <v>-257000</v>
      </c>
      <c r="AF21" s="14">
        <f t="shared" si="3"/>
        <v>0</v>
      </c>
      <c r="AG21" s="14">
        <f t="shared" si="3"/>
        <v>0</v>
      </c>
      <c r="AH21" s="14">
        <f t="shared" si="3"/>
        <v>1168300</v>
      </c>
      <c r="AI21" s="14">
        <f t="shared" si="3"/>
        <v>24400</v>
      </c>
      <c r="AJ21" s="11" t="str" vm="37">
        <f t="shared" si="14"/>
        <v>Hypoteekkiyhdistys</v>
      </c>
    </row>
    <row r="22" spans="3:36" x14ac:dyDescent="0.3">
      <c r="C22" s="5" t="str" vm="41">
        <f>CUBEMEMBER("riskias","[040 Aikasarjaraportoija].[Aikasarjaraportoija].&amp;[20]")</f>
        <v>Evli Pankki</v>
      </c>
      <c r="D22" s="11" vm="392">
        <f t="shared" si="4"/>
        <v>53113000</v>
      </c>
      <c r="E22" s="11" vm="482">
        <f t="shared" si="4"/>
        <v>54908000</v>
      </c>
      <c r="F22" s="11" vm="437">
        <f t="shared" si="4"/>
        <v>0</v>
      </c>
      <c r="G22" s="11" vm="412">
        <f t="shared" si="4"/>
        <v>24000</v>
      </c>
      <c r="H22" s="11" vm="504">
        <f t="shared" si="4"/>
        <v>42292000</v>
      </c>
      <c r="I22" s="11" vm="452">
        <f t="shared" si="4"/>
        <v>12592000</v>
      </c>
      <c r="J22" s="11" vm="457">
        <f t="shared" si="4"/>
        <v>1795000</v>
      </c>
      <c r="M22" s="11" vm="266">
        <f t="shared" si="5"/>
        <v>49513000</v>
      </c>
      <c r="N22" s="11" vm="303">
        <f t="shared" si="5"/>
        <v>51410000</v>
      </c>
      <c r="O22" s="11" vm="294">
        <f t="shared" si="5"/>
        <v>69000</v>
      </c>
      <c r="P22" s="11" vm="353">
        <f t="shared" si="5"/>
        <v>24000</v>
      </c>
      <c r="Q22" s="11" vm="314">
        <f t="shared" si="5"/>
        <v>39844000</v>
      </c>
      <c r="R22" s="11" vm="299">
        <f t="shared" si="5"/>
        <v>11473000</v>
      </c>
      <c r="S22" s="11" vm="374">
        <f t="shared" si="5"/>
        <v>1897000</v>
      </c>
      <c r="U22" s="3">
        <f t="shared" si="6"/>
        <v>7.270817765031401E-2</v>
      </c>
      <c r="V22" s="3">
        <f t="shared" si="7"/>
        <v>6.8041237113402042E-2</v>
      </c>
      <c r="W22" s="3">
        <f t="shared" si="8"/>
        <v>-1</v>
      </c>
      <c r="X22" s="3">
        <f t="shared" si="9"/>
        <v>0</v>
      </c>
      <c r="Y22" s="3">
        <f t="shared" si="10"/>
        <v>6.1439614496536565E-2</v>
      </c>
      <c r="Z22" s="3">
        <f t="shared" si="11"/>
        <v>9.7533339144077358E-2</v>
      </c>
      <c r="AA22" s="3">
        <f t="shared" si="12"/>
        <v>-5.3769109119662595E-2</v>
      </c>
      <c r="AC22" s="14">
        <f t="shared" si="13"/>
        <v>3600000</v>
      </c>
      <c r="AD22" s="14">
        <f t="shared" si="3"/>
        <v>3498000</v>
      </c>
      <c r="AE22" s="14">
        <f t="shared" si="3"/>
        <v>-69000</v>
      </c>
      <c r="AF22" s="14">
        <f t="shared" si="3"/>
        <v>0</v>
      </c>
      <c r="AG22" s="14">
        <f t="shared" si="3"/>
        <v>2448000</v>
      </c>
      <c r="AH22" s="14">
        <f t="shared" si="3"/>
        <v>1119000</v>
      </c>
      <c r="AI22" s="14">
        <f t="shared" si="3"/>
        <v>-102000</v>
      </c>
      <c r="AJ22" s="11" t="str" vm="41">
        <f t="shared" si="14"/>
        <v>Evli Pankki</v>
      </c>
    </row>
    <row r="23" spans="3:36" x14ac:dyDescent="0.3">
      <c r="C23" s="5" t="str" vm="30">
        <f>CUBEMEMBER("riskias","[040 Aikasarjaraportoija].[Aikasarjaraportoija].&amp;[28]")</f>
        <v>Säästöpankkien Keskuspankki Suomi</v>
      </c>
      <c r="D23" s="11" vm="398">
        <f t="shared" si="4"/>
        <v>718000</v>
      </c>
      <c r="E23" s="11" vm="455">
        <f t="shared" si="4"/>
        <v>903000</v>
      </c>
      <c r="F23" s="11" vm="453">
        <f t="shared" si="4"/>
        <v>4000</v>
      </c>
      <c r="G23" s="11" vm="442">
        <f t="shared" si="4"/>
        <v>897000</v>
      </c>
      <c r="H23" s="11" vm="414">
        <f t="shared" si="4"/>
        <v>0</v>
      </c>
      <c r="I23" s="11" vm="416">
        <f t="shared" si="4"/>
        <v>2000</v>
      </c>
      <c r="J23" s="11" vm="470">
        <f t="shared" si="4"/>
        <v>185000</v>
      </c>
      <c r="M23" s="11" vm="259">
        <f t="shared" si="5"/>
        <v>869300</v>
      </c>
      <c r="N23" s="11" vm="290">
        <f t="shared" si="5"/>
        <v>936100</v>
      </c>
      <c r="O23" s="11" vm="295">
        <f t="shared" si="5"/>
        <v>100</v>
      </c>
      <c r="P23" s="11" vm="362">
        <f t="shared" si="5"/>
        <v>935400</v>
      </c>
      <c r="Q23" s="11" vm="289">
        <f t="shared" si="5"/>
        <v>0</v>
      </c>
      <c r="R23" s="11" vm="291">
        <f t="shared" si="5"/>
        <v>600</v>
      </c>
      <c r="S23" s="11" vm="367">
        <f t="shared" si="5"/>
        <v>66800</v>
      </c>
      <c r="U23" s="3">
        <f t="shared" si="6"/>
        <v>-0.17404808466582311</v>
      </c>
      <c r="V23" s="3">
        <f t="shared" si="7"/>
        <v>-3.5359470142078853E-2</v>
      </c>
      <c r="W23" s="3">
        <f t="shared" si="8"/>
        <v>39</v>
      </c>
      <c r="X23" s="3">
        <f t="shared" si="9"/>
        <v>-4.1051956382296306E-2</v>
      </c>
      <c r="Y23" s="3" t="e">
        <f t="shared" si="10"/>
        <v>#DIV/0!</v>
      </c>
      <c r="Z23" s="3">
        <f t="shared" si="11"/>
        <v>2.3333333333333335</v>
      </c>
      <c r="AA23" s="3">
        <f t="shared" si="12"/>
        <v>1.7694610778443112</v>
      </c>
      <c r="AC23" s="14">
        <f t="shared" si="13"/>
        <v>-151300</v>
      </c>
      <c r="AD23" s="14">
        <f t="shared" si="3"/>
        <v>-33100</v>
      </c>
      <c r="AE23" s="14">
        <f t="shared" si="3"/>
        <v>3900</v>
      </c>
      <c r="AF23" s="14">
        <f t="shared" si="3"/>
        <v>-38400</v>
      </c>
      <c r="AG23" s="14">
        <f t="shared" si="3"/>
        <v>0</v>
      </c>
      <c r="AH23" s="14">
        <f t="shared" si="3"/>
        <v>1400</v>
      </c>
      <c r="AI23" s="14">
        <f t="shared" si="3"/>
        <v>118200</v>
      </c>
      <c r="AJ23" s="11" t="str" vm="30">
        <f t="shared" si="14"/>
        <v>Säästöpankkien Keskuspankki Suomi</v>
      </c>
    </row>
    <row r="24" spans="3:36" x14ac:dyDescent="0.3">
      <c r="C24" s="5" t="str" vm="43">
        <f>CUBEMEMBER("riskias","[040 Aikasarjaraportoija].[Aikasarjaraportoija].&amp;[27]")</f>
        <v>Eufex</v>
      </c>
      <c r="D24" s="11" t="str" vm="451">
        <f t="shared" si="4"/>
        <v/>
      </c>
      <c r="E24" s="11" t="str" vm="524">
        <f t="shared" si="4"/>
        <v/>
      </c>
      <c r="F24" s="11" t="str" vm="474">
        <f t="shared" si="4"/>
        <v/>
      </c>
      <c r="G24" s="11" t="str" vm="415">
        <f t="shared" si="4"/>
        <v/>
      </c>
      <c r="H24" s="11" t="str" vm="458">
        <f t="shared" si="4"/>
        <v/>
      </c>
      <c r="I24" s="11" t="str" vm="406">
        <f t="shared" si="4"/>
        <v/>
      </c>
      <c r="J24" s="11" t="str" vm="508">
        <f t="shared" si="4"/>
        <v/>
      </c>
      <c r="M24" s="11" vm="258">
        <f t="shared" si="5"/>
        <v>1852998.3000000003</v>
      </c>
      <c r="N24" s="11" vm="324">
        <f t="shared" si="5"/>
        <v>5663065.4400000004</v>
      </c>
      <c r="O24" s="11" vm="282">
        <f t="shared" si="5"/>
        <v>258.85999999999996</v>
      </c>
      <c r="P24" s="11" vm="355">
        <f t="shared" si="5"/>
        <v>0</v>
      </c>
      <c r="Q24" s="11" vm="300">
        <f t="shared" si="5"/>
        <v>5638266.5700000003</v>
      </c>
      <c r="R24" s="11" vm="305">
        <f t="shared" si="5"/>
        <v>24540.010000000577</v>
      </c>
      <c r="S24" s="11" vm="377">
        <f t="shared" si="5"/>
        <v>3810067.14</v>
      </c>
      <c r="U24" s="3" t="e">
        <f t="shared" si="6"/>
        <v>#VALUE!</v>
      </c>
      <c r="V24" s="3" t="e">
        <f t="shared" si="7"/>
        <v>#VALUE!</v>
      </c>
      <c r="W24" s="3" t="e">
        <f t="shared" si="8"/>
        <v>#VALUE!</v>
      </c>
      <c r="X24" s="3" t="e">
        <f t="shared" si="9"/>
        <v>#VALUE!</v>
      </c>
      <c r="Y24" s="3" t="e">
        <f t="shared" si="10"/>
        <v>#VALUE!</v>
      </c>
      <c r="Z24" s="3" t="e">
        <f t="shared" si="11"/>
        <v>#VALUE!</v>
      </c>
      <c r="AA24" s="3" t="e">
        <f t="shared" si="12"/>
        <v>#VALUE!</v>
      </c>
      <c r="AC24" s="14" t="e">
        <f t="shared" si="13"/>
        <v>#VALUE!</v>
      </c>
      <c r="AD24" s="14" t="e">
        <f t="shared" si="3"/>
        <v>#VALUE!</v>
      </c>
      <c r="AE24" s="14" t="e">
        <f t="shared" si="3"/>
        <v>#VALUE!</v>
      </c>
      <c r="AF24" s="14" t="e">
        <f t="shared" si="3"/>
        <v>#VALUE!</v>
      </c>
      <c r="AG24" s="14" t="e">
        <f t="shared" si="3"/>
        <v>#VALUE!</v>
      </c>
      <c r="AH24" s="14" t="e">
        <f t="shared" si="3"/>
        <v>#VALUE!</v>
      </c>
      <c r="AI24" s="14" t="e">
        <f t="shared" si="3"/>
        <v>#VALUE!</v>
      </c>
      <c r="AJ24" s="11" t="str" vm="43">
        <f t="shared" si="14"/>
        <v>Eufex</v>
      </c>
    </row>
    <row r="25" spans="3:36" x14ac:dyDescent="0.3">
      <c r="C25" s="5" t="str" vm="39">
        <f>CUBEMEMBER("riskias","[040 Aikasarjaraportoija].[Aikasarjaraportoija].&amp;[25]")</f>
        <v>FIM</v>
      </c>
      <c r="D25" s="11" t="str" vm="488">
        <f t="shared" si="4"/>
        <v/>
      </c>
      <c r="E25" s="11" t="str" vm="496">
        <f t="shared" si="4"/>
        <v/>
      </c>
      <c r="F25" s="11" t="str" vm="446">
        <f t="shared" si="4"/>
        <v/>
      </c>
      <c r="G25" s="11" t="str" vm="440">
        <f t="shared" si="4"/>
        <v/>
      </c>
      <c r="H25" s="11" t="str" vm="433">
        <f t="shared" si="4"/>
        <v/>
      </c>
      <c r="I25" s="11" t="str" vm="459">
        <f t="shared" si="4"/>
        <v/>
      </c>
      <c r="J25" s="11" t="str" vm="464">
        <f t="shared" si="4"/>
        <v/>
      </c>
      <c r="M25" s="11" vm="257">
        <f t="shared" si="5"/>
        <v>14916500</v>
      </c>
      <c r="N25" s="11" vm="278">
        <f t="shared" si="5"/>
        <v>18857400</v>
      </c>
      <c r="O25" s="11" vm="277">
        <f t="shared" si="5"/>
        <v>48500</v>
      </c>
      <c r="P25" s="11" vm="312">
        <f t="shared" si="5"/>
        <v>0</v>
      </c>
      <c r="Q25" s="11" vm="281">
        <f t="shared" si="5"/>
        <v>17171600</v>
      </c>
      <c r="R25" s="11" vm="323">
        <f t="shared" si="5"/>
        <v>1637300</v>
      </c>
      <c r="S25" s="11" vm="326">
        <f t="shared" si="5"/>
        <v>3940900</v>
      </c>
      <c r="U25" s="3" t="e">
        <f t="shared" si="6"/>
        <v>#VALUE!</v>
      </c>
      <c r="V25" s="3" t="e">
        <f t="shared" si="7"/>
        <v>#VALUE!</v>
      </c>
      <c r="W25" s="3" t="e">
        <f t="shared" si="8"/>
        <v>#VALUE!</v>
      </c>
      <c r="X25" s="3" t="e">
        <f t="shared" si="9"/>
        <v>#VALUE!</v>
      </c>
      <c r="Y25" s="3" t="e">
        <f t="shared" si="10"/>
        <v>#VALUE!</v>
      </c>
      <c r="Z25" s="3" t="e">
        <f t="shared" si="11"/>
        <v>#VALUE!</v>
      </c>
      <c r="AA25" s="3" t="e">
        <f t="shared" si="12"/>
        <v>#VALUE!</v>
      </c>
      <c r="AC25" s="14" t="e">
        <f t="shared" si="13"/>
        <v>#VALUE!</v>
      </c>
      <c r="AD25" s="14" t="e">
        <f t="shared" si="3"/>
        <v>#VALUE!</v>
      </c>
      <c r="AE25" s="14" t="e">
        <f t="shared" si="3"/>
        <v>#VALUE!</v>
      </c>
      <c r="AF25" s="14" t="e">
        <f t="shared" si="3"/>
        <v>#VALUE!</v>
      </c>
      <c r="AG25" s="14" t="e">
        <f t="shared" si="3"/>
        <v>#VALUE!</v>
      </c>
      <c r="AH25" s="14" t="e">
        <f t="shared" si="3"/>
        <v>#VALUE!</v>
      </c>
      <c r="AI25" s="14" t="e">
        <f t="shared" si="3"/>
        <v>#VALUE!</v>
      </c>
      <c r="AJ25" s="11" t="str" vm="39">
        <f t="shared" si="14"/>
        <v>FIM</v>
      </c>
    </row>
    <row r="26" spans="3:36" x14ac:dyDescent="0.3">
      <c r="C26" s="5" t="str" vm="40">
        <f>CUBEMEMBER("riskias","[040 Aikasarjaraportoija].[Aikasarjaraportoija].&amp;[653]")</f>
        <v>SEB Gyllenberg Private</v>
      </c>
      <c r="D26" s="11" t="str" vm="476">
        <f t="shared" si="4"/>
        <v/>
      </c>
      <c r="E26" s="11" t="str" vm="417">
        <f t="shared" si="4"/>
        <v/>
      </c>
      <c r="F26" s="11" t="str" vm="426">
        <f t="shared" si="4"/>
        <v/>
      </c>
      <c r="G26" s="11" t="str" vm="448">
        <f t="shared" si="4"/>
        <v/>
      </c>
      <c r="H26" s="11" t="str" vm="407">
        <f t="shared" si="4"/>
        <v/>
      </c>
      <c r="I26" s="11" t="str" vm="423">
        <f t="shared" si="4"/>
        <v/>
      </c>
      <c r="J26" s="11" t="str" vm="419">
        <f t="shared" si="4"/>
        <v/>
      </c>
      <c r="M26" s="11" t="str" vm="349">
        <f t="shared" si="5"/>
        <v/>
      </c>
      <c r="N26" s="11" t="str" vm="288">
        <f t="shared" si="5"/>
        <v/>
      </c>
      <c r="O26" s="11" t="str" vm="293">
        <f t="shared" si="5"/>
        <v/>
      </c>
      <c r="P26" s="11" t="str" vm="357">
        <f t="shared" si="5"/>
        <v/>
      </c>
      <c r="Q26" s="11" t="str" vm="270">
        <f t="shared" si="5"/>
        <v/>
      </c>
      <c r="R26" s="11" t="str" vm="287">
        <f t="shared" si="5"/>
        <v/>
      </c>
      <c r="S26" s="11" t="str" vm="370">
        <f t="shared" si="5"/>
        <v/>
      </c>
      <c r="U26" s="3" t="e">
        <f t="shared" si="6"/>
        <v>#VALUE!</v>
      </c>
      <c r="V26" s="3" t="e">
        <f t="shared" si="7"/>
        <v>#VALUE!</v>
      </c>
      <c r="W26" s="3" t="e">
        <f t="shared" si="8"/>
        <v>#VALUE!</v>
      </c>
      <c r="X26" s="3" t="e">
        <f t="shared" si="9"/>
        <v>#VALUE!</v>
      </c>
      <c r="Y26" s="3" t="e">
        <f t="shared" si="10"/>
        <v>#VALUE!</v>
      </c>
      <c r="Z26" s="3" t="e">
        <f t="shared" si="11"/>
        <v>#VALUE!</v>
      </c>
      <c r="AA26" s="3" t="e">
        <f t="shared" si="12"/>
        <v>#VALUE!</v>
      </c>
      <c r="AC26" s="14" t="e">
        <f t="shared" si="13"/>
        <v>#VALUE!</v>
      </c>
      <c r="AD26" s="14" t="e">
        <f t="shared" si="3"/>
        <v>#VALUE!</v>
      </c>
      <c r="AE26" s="14" t="e">
        <f t="shared" si="3"/>
        <v>#VALUE!</v>
      </c>
      <c r="AF26" s="14" t="e">
        <f t="shared" si="3"/>
        <v>#VALUE!</v>
      </c>
      <c r="AG26" s="14" t="e">
        <f t="shared" si="3"/>
        <v>#VALUE!</v>
      </c>
      <c r="AH26" s="14" t="e">
        <f t="shared" si="3"/>
        <v>#VALUE!</v>
      </c>
      <c r="AI26" s="14" t="e">
        <f t="shared" si="3"/>
        <v>#VALUE!</v>
      </c>
      <c r="AJ26" s="11" t="str" vm="40">
        <f t="shared" si="14"/>
        <v>SEB Gyllenberg Private</v>
      </c>
    </row>
    <row r="27" spans="3:36" x14ac:dyDescent="0.3">
      <c r="C27" s="5" t="str" vm="38">
        <f>CUBEMEMBER("riskias","[040 Aikasarjaraportoija].[Aikasarjaraportoija].&amp;[654]")</f>
        <v>Sofia Pankki (selvitystilassa)</v>
      </c>
      <c r="D27" s="11" t="str" vm="473">
        <f t="shared" si="4"/>
        <v/>
      </c>
      <c r="E27" s="11" t="str" vm="411">
        <f t="shared" si="4"/>
        <v/>
      </c>
      <c r="F27" s="11" t="str" vm="523">
        <f t="shared" si="4"/>
        <v/>
      </c>
      <c r="G27" s="11" t="str" vm="429">
        <f t="shared" si="4"/>
        <v/>
      </c>
      <c r="H27" s="11" t="str" vm="481">
        <f t="shared" si="4"/>
        <v/>
      </c>
      <c r="I27" s="11" t="str" vm="413">
        <f t="shared" si="4"/>
        <v/>
      </c>
      <c r="J27" s="11" t="str" vm="418">
        <f t="shared" si="4"/>
        <v/>
      </c>
      <c r="M27" s="11" t="str" vm="344">
        <f t="shared" si="5"/>
        <v/>
      </c>
      <c r="N27" s="11" t="str" vm="279">
        <f t="shared" si="5"/>
        <v/>
      </c>
      <c r="O27" s="11" t="str" vm="341">
        <f t="shared" si="5"/>
        <v/>
      </c>
      <c r="P27" s="11" t="str" vm="360">
        <f t="shared" si="5"/>
        <v/>
      </c>
      <c r="Q27" s="11" t="str" vm="273">
        <f t="shared" si="5"/>
        <v/>
      </c>
      <c r="R27" s="11" t="str" vm="338">
        <f t="shared" si="5"/>
        <v/>
      </c>
      <c r="S27" s="11" t="str" vm="375">
        <f t="shared" si="5"/>
        <v/>
      </c>
      <c r="U27" s="3" t="e">
        <f t="shared" si="6"/>
        <v>#VALUE!</v>
      </c>
      <c r="V27" s="3" t="e">
        <f t="shared" si="7"/>
        <v>#VALUE!</v>
      </c>
      <c r="W27" s="3" t="e">
        <f t="shared" si="8"/>
        <v>#VALUE!</v>
      </c>
      <c r="X27" s="3" t="e">
        <f t="shared" si="9"/>
        <v>#VALUE!</v>
      </c>
      <c r="Y27" s="3" t="e">
        <f t="shared" si="10"/>
        <v>#VALUE!</v>
      </c>
      <c r="Z27" s="3" t="e">
        <f t="shared" si="11"/>
        <v>#VALUE!</v>
      </c>
      <c r="AA27" s="3" t="e">
        <f t="shared" si="12"/>
        <v>#VALUE!</v>
      </c>
      <c r="AC27" s="14" t="e">
        <f t="shared" si="13"/>
        <v>#VALUE!</v>
      </c>
      <c r="AD27" s="14" t="e">
        <f t="shared" ref="AD27:AI30" si="15">E27-N27</f>
        <v>#VALUE!</v>
      </c>
      <c r="AE27" s="14" t="e">
        <f t="shared" si="15"/>
        <v>#VALUE!</v>
      </c>
      <c r="AF27" s="14" t="e">
        <f t="shared" si="15"/>
        <v>#VALUE!</v>
      </c>
      <c r="AG27" s="14" t="e">
        <f t="shared" si="15"/>
        <v>#VALUE!</v>
      </c>
      <c r="AH27" s="14" t="e">
        <f t="shared" si="15"/>
        <v>#VALUE!</v>
      </c>
      <c r="AI27" s="14" t="e">
        <f t="shared" si="15"/>
        <v>#VALUE!</v>
      </c>
      <c r="AJ27" s="11" t="str" vm="38">
        <f t="shared" si="14"/>
        <v>Sofia Pankki (selvitystilassa)</v>
      </c>
    </row>
    <row r="28" spans="3:36" x14ac:dyDescent="0.3">
      <c r="C28" s="5" t="str" vm="34">
        <f>CUBEMEMBER("riskias","[040 Aikasarjaraportoija].[Aikasarjaraportoija].&amp;[29]")</f>
        <v>Kaupthing</v>
      </c>
      <c r="D28" s="11" t="str" vm="485">
        <f t="shared" si="4"/>
        <v/>
      </c>
      <c r="E28" s="11" t="str" vm="431">
        <f t="shared" si="4"/>
        <v/>
      </c>
      <c r="F28" s="11" t="str" vm="465">
        <f t="shared" si="4"/>
        <v/>
      </c>
      <c r="G28" s="11" t="str" vm="478">
        <f t="shared" si="4"/>
        <v/>
      </c>
      <c r="H28" s="11" t="str" vm="408">
        <f t="shared" si="4"/>
        <v/>
      </c>
      <c r="I28" s="11" t="str" vm="480">
        <f t="shared" si="4"/>
        <v/>
      </c>
      <c r="J28" s="11" t="str" vm="479">
        <f t="shared" si="4"/>
        <v/>
      </c>
      <c r="M28" s="11" t="str" vm="347">
        <f t="shared" si="5"/>
        <v/>
      </c>
      <c r="N28" s="11" t="str" vm="272">
        <f t="shared" si="5"/>
        <v/>
      </c>
      <c r="O28" s="11" t="str" vm="297">
        <f t="shared" si="5"/>
        <v/>
      </c>
      <c r="P28" s="11" t="str" vm="352">
        <f t="shared" si="5"/>
        <v/>
      </c>
      <c r="Q28" s="11" t="str" vm="388">
        <f t="shared" si="5"/>
        <v/>
      </c>
      <c r="R28" s="11" t="str" vm="319">
        <f t="shared" si="5"/>
        <v/>
      </c>
      <c r="S28" s="11" t="str" vm="381">
        <f t="shared" si="5"/>
        <v/>
      </c>
      <c r="U28" s="3" t="e">
        <f t="shared" si="6"/>
        <v>#VALUE!</v>
      </c>
      <c r="V28" s="3" t="e">
        <f t="shared" si="7"/>
        <v>#VALUE!</v>
      </c>
      <c r="W28" s="3" t="e">
        <f t="shared" si="8"/>
        <v>#VALUE!</v>
      </c>
      <c r="X28" s="3" t="e">
        <f t="shared" si="9"/>
        <v>#VALUE!</v>
      </c>
      <c r="Y28" s="3" t="e">
        <f t="shared" si="10"/>
        <v>#VALUE!</v>
      </c>
      <c r="Z28" s="3" t="e">
        <f t="shared" si="11"/>
        <v>#VALUE!</v>
      </c>
      <c r="AA28" s="3" t="e">
        <f t="shared" si="12"/>
        <v>#VALUE!</v>
      </c>
      <c r="AC28" s="14" t="e">
        <f t="shared" si="13"/>
        <v>#VALUE!</v>
      </c>
      <c r="AD28" s="14" t="e">
        <f t="shared" si="15"/>
        <v>#VALUE!</v>
      </c>
      <c r="AE28" s="14" t="e">
        <f t="shared" si="15"/>
        <v>#VALUE!</v>
      </c>
      <c r="AF28" s="14" t="e">
        <f t="shared" si="15"/>
        <v>#VALUE!</v>
      </c>
      <c r="AG28" s="14" t="e">
        <f t="shared" si="15"/>
        <v>#VALUE!</v>
      </c>
      <c r="AH28" s="14" t="e">
        <f t="shared" si="15"/>
        <v>#VALUE!</v>
      </c>
      <c r="AI28" s="14" t="e">
        <f t="shared" si="15"/>
        <v>#VALUE!</v>
      </c>
      <c r="AJ28" s="11" t="str" vm="34">
        <f t="shared" si="14"/>
        <v>Kaupthing</v>
      </c>
    </row>
    <row r="29" spans="3:36" x14ac:dyDescent="0.3">
      <c r="C29" s="5" t="str" vm="32">
        <f>CUBEMEMBER("riskias","[040 Aikasarjaraportoija].[Aikasarjaraportoija].&amp;[670]")</f>
        <v>Bonum Pankki</v>
      </c>
      <c r="D29" s="11" vm="501">
        <f t="shared" si="4"/>
        <v>434000</v>
      </c>
      <c r="E29" s="11" vm="518">
        <f t="shared" si="4"/>
        <v>3018000</v>
      </c>
      <c r="F29" s="11" vm="519">
        <f t="shared" si="4"/>
        <v>0</v>
      </c>
      <c r="G29" s="11" vm="517">
        <f t="shared" si="4"/>
        <v>3018000</v>
      </c>
      <c r="H29" s="11" vm="521">
        <f t="shared" si="4"/>
        <v>0</v>
      </c>
      <c r="I29" s="11" vm="522">
        <f t="shared" si="4"/>
        <v>0</v>
      </c>
      <c r="J29" s="11" vm="520">
        <f t="shared" si="4"/>
        <v>2584000</v>
      </c>
      <c r="M29" s="11" vm="345">
        <f t="shared" si="5"/>
        <v>527400</v>
      </c>
      <c r="N29" s="11" vm="387">
        <f t="shared" si="5"/>
        <v>3288200</v>
      </c>
      <c r="O29" s="11" vm="386">
        <f t="shared" si="5"/>
        <v>0</v>
      </c>
      <c r="P29" s="11" vm="351">
        <f t="shared" si="5"/>
        <v>3288200</v>
      </c>
      <c r="Q29" s="11" vm="330">
        <f t="shared" si="5"/>
        <v>0</v>
      </c>
      <c r="R29" s="11" vm="385">
        <f t="shared" si="5"/>
        <v>0</v>
      </c>
      <c r="S29" s="11" vm="373">
        <f t="shared" si="5"/>
        <v>2760800</v>
      </c>
      <c r="U29" s="3">
        <f t="shared" si="6"/>
        <v>-0.17709518392112245</v>
      </c>
      <c r="V29" s="3">
        <f t="shared" si="7"/>
        <v>-8.217261723739433E-2</v>
      </c>
      <c r="W29" s="3" t="e">
        <f t="shared" si="8"/>
        <v>#DIV/0!</v>
      </c>
      <c r="X29" s="3">
        <f t="shared" si="9"/>
        <v>-8.217261723739433E-2</v>
      </c>
      <c r="Y29" s="3" t="e">
        <f t="shared" si="10"/>
        <v>#DIV/0!</v>
      </c>
      <c r="Z29" s="3" t="e">
        <f t="shared" si="11"/>
        <v>#DIV/0!</v>
      </c>
      <c r="AA29" s="3">
        <f t="shared" si="12"/>
        <v>-6.4039408866995107E-2</v>
      </c>
      <c r="AC29" s="14">
        <f t="shared" si="13"/>
        <v>-93400</v>
      </c>
      <c r="AD29" s="14">
        <f t="shared" si="15"/>
        <v>-270200</v>
      </c>
      <c r="AE29" s="14">
        <f t="shared" si="15"/>
        <v>0</v>
      </c>
      <c r="AF29" s="14">
        <f t="shared" si="15"/>
        <v>-270200</v>
      </c>
      <c r="AG29" s="14">
        <f t="shared" si="15"/>
        <v>0</v>
      </c>
      <c r="AH29" s="14">
        <f t="shared" si="15"/>
        <v>0</v>
      </c>
      <c r="AI29" s="14">
        <f t="shared" si="15"/>
        <v>-176800</v>
      </c>
      <c r="AJ29" s="11" t="str" vm="32">
        <f t="shared" si="14"/>
        <v>Bonum Pankki</v>
      </c>
    </row>
    <row r="30" spans="3:36" x14ac:dyDescent="0.3">
      <c r="C30" s="5" t="str" vm="45">
        <f>CUBEMEMBER("riskias","[040 Aikasarjaraportoija].[Aikasarjaraportoija].&amp;[23]")</f>
        <v>EQ</v>
      </c>
      <c r="D30" s="11" t="str" vm="450">
        <f t="shared" si="4"/>
        <v/>
      </c>
      <c r="E30" s="11" t="str" vm="428">
        <f t="shared" si="4"/>
        <v/>
      </c>
      <c r="F30" s="11" t="str" vm="420">
        <f t="shared" si="4"/>
        <v/>
      </c>
      <c r="G30" s="11" t="str" vm="409">
        <f t="shared" si="4"/>
        <v/>
      </c>
      <c r="H30" s="11" t="str" vm="432">
        <f t="shared" si="4"/>
        <v/>
      </c>
      <c r="I30" s="11" t="str" vm="490">
        <f t="shared" si="4"/>
        <v/>
      </c>
      <c r="J30" s="11" t="str" vm="443">
        <f t="shared" si="4"/>
        <v/>
      </c>
      <c r="M30" s="11" t="str" vm="348">
        <f t="shared" si="5"/>
        <v/>
      </c>
      <c r="N30" s="11" t="str" vm="304">
        <f t="shared" si="5"/>
        <v/>
      </c>
      <c r="O30" s="11" t="str" vm="315">
        <f t="shared" si="5"/>
        <v/>
      </c>
      <c r="P30" s="11" t="str" vm="307">
        <f t="shared" si="5"/>
        <v/>
      </c>
      <c r="Q30" s="11" t="str" vm="276">
        <f t="shared" si="5"/>
        <v/>
      </c>
      <c r="R30" s="11" t="str" vm="331">
        <f t="shared" si="5"/>
        <v/>
      </c>
      <c r="S30" s="11" t="str" vm="380">
        <f t="shared" si="5"/>
        <v/>
      </c>
      <c r="U30" s="3" t="e">
        <f t="shared" si="6"/>
        <v>#VALUE!</v>
      </c>
      <c r="V30" s="3" t="e">
        <f t="shared" si="7"/>
        <v>#VALUE!</v>
      </c>
      <c r="W30" s="3" t="e">
        <f t="shared" si="8"/>
        <v>#VALUE!</v>
      </c>
      <c r="X30" s="3" t="e">
        <f t="shared" si="9"/>
        <v>#VALUE!</v>
      </c>
      <c r="Y30" s="3" t="e">
        <f t="shared" si="10"/>
        <v>#VALUE!</v>
      </c>
      <c r="Z30" s="3" t="e">
        <f t="shared" si="11"/>
        <v>#VALUE!</v>
      </c>
      <c r="AA30" s="3" t="e">
        <f t="shared" si="12"/>
        <v>#VALUE!</v>
      </c>
      <c r="AC30" s="14" t="e">
        <f t="shared" si="13"/>
        <v>#VALUE!</v>
      </c>
      <c r="AD30" s="14" t="e">
        <f t="shared" si="15"/>
        <v>#VALUE!</v>
      </c>
      <c r="AE30" s="14" t="e">
        <f t="shared" si="15"/>
        <v>#VALUE!</v>
      </c>
      <c r="AF30" s="14" t="e">
        <f t="shared" si="15"/>
        <v>#VALUE!</v>
      </c>
      <c r="AG30" s="14" t="e">
        <f t="shared" si="15"/>
        <v>#VALUE!</v>
      </c>
      <c r="AH30" s="14" t="e">
        <f t="shared" si="15"/>
        <v>#VALUE!</v>
      </c>
      <c r="AI30" s="14" t="e">
        <f t="shared" si="15"/>
        <v>#VALUE!</v>
      </c>
      <c r="AJ30" s="11" t="str" vm="45">
        <f t="shared" si="14"/>
        <v>EQ</v>
      </c>
    </row>
    <row r="32" spans="3:36" x14ac:dyDescent="0.3">
      <c r="D32" s="11"/>
    </row>
    <row r="33" spans="4:30" x14ac:dyDescent="0.3">
      <c r="D33" s="11"/>
      <c r="AB33" s="11"/>
      <c r="AC33" s="11"/>
      <c r="AD33" s="17">
        <f>AD11/N11</f>
        <v>7.5886551265171187E-2</v>
      </c>
    </row>
    <row r="34" spans="4:30" x14ac:dyDescent="0.3">
      <c r="D34" s="11"/>
      <c r="AB34" s="11"/>
      <c r="AC34" s="11"/>
    </row>
    <row r="35" spans="4:30" x14ac:dyDescent="0.3">
      <c r="D35" s="11"/>
      <c r="AB35" s="11"/>
      <c r="AC35" s="11"/>
    </row>
    <row r="36" spans="4:30" x14ac:dyDescent="0.3">
      <c r="D36" s="11"/>
      <c r="AB36" s="11"/>
      <c r="AC36" s="11"/>
    </row>
    <row r="37" spans="4:30" x14ac:dyDescent="0.3">
      <c r="D37" s="11"/>
      <c r="AB37" s="11"/>
      <c r="AC37" s="11"/>
    </row>
    <row r="38" spans="4:30" x14ac:dyDescent="0.3">
      <c r="D38" s="11"/>
      <c r="AB38" s="11"/>
      <c r="AC38" s="11"/>
    </row>
    <row r="39" spans="4:30" x14ac:dyDescent="0.3">
      <c r="D39" s="11"/>
      <c r="AB39" s="11"/>
      <c r="AC39" s="11"/>
    </row>
    <row r="40" spans="4:30" x14ac:dyDescent="0.3">
      <c r="D40" s="11"/>
      <c r="AB40" s="11"/>
      <c r="AC40" s="11"/>
    </row>
    <row r="41" spans="4:30" x14ac:dyDescent="0.3">
      <c r="D41" s="11"/>
      <c r="AB41" s="11"/>
      <c r="AC41" s="11"/>
    </row>
    <row r="42" spans="4:30" x14ac:dyDescent="0.3">
      <c r="D42" s="11"/>
      <c r="AB42" s="11"/>
      <c r="AC42" s="11"/>
    </row>
    <row r="43" spans="4:30" x14ac:dyDescent="0.3">
      <c r="D43" s="11"/>
      <c r="AB43" s="11"/>
      <c r="AC43" s="11"/>
    </row>
    <row r="44" spans="4:30" x14ac:dyDescent="0.3">
      <c r="D44" s="11"/>
      <c r="AB44" s="11"/>
      <c r="AC44" s="11"/>
    </row>
    <row r="45" spans="4:30" x14ac:dyDescent="0.3">
      <c r="D45" s="11"/>
      <c r="AB45" s="11"/>
      <c r="AC45" s="11"/>
    </row>
    <row r="46" spans="4:30" x14ac:dyDescent="0.3">
      <c r="D46" s="11"/>
    </row>
    <row r="47" spans="4:30" x14ac:dyDescent="0.3">
      <c r="D47" s="11"/>
    </row>
    <row r="48" spans="4:30" x14ac:dyDescent="0.3">
      <c r="D48" s="11"/>
    </row>
    <row r="49" spans="4:4" x14ac:dyDescent="0.3">
      <c r="D49" s="11"/>
    </row>
    <row r="50" spans="4:4" x14ac:dyDescent="0.3">
      <c r="D50" s="11"/>
    </row>
  </sheetData>
  <conditionalFormatting sqref="AC11:AI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FCA44B693D84AB354BC0E51D16237" ma:contentTypeVersion="1" ma:contentTypeDescription="Create a new document." ma:contentTypeScope="" ma:versionID="eb47d98296fd48402c017a424aaf2fc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EB2FF2-9155-4D6D-8684-1DDE0DC03FB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098A6CD-92EF-4AA7-9693-E9F8BC26C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A9CEB-B0E1-4968-8400-DE89D1316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Tuloskaava</vt:lpstr>
      <vt:lpstr>Talletuspankit</vt:lpstr>
      <vt:lpstr>Palkkioerittely</vt:lpstr>
      <vt:lpstr>Talletuspankit!Tulostusalue</vt:lpstr>
      <vt:lpstr>Talletuspankit!Tulostusotsikot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Valtari_analyysi</dc:title>
  <dc:creator>MUSTONENSA</dc:creator>
  <cp:lastModifiedBy>Vähäsalo, Jaana</cp:lastModifiedBy>
  <cp:lastPrinted>2015-09-24T12:03:40Z</cp:lastPrinted>
  <dcterms:created xsi:type="dcterms:W3CDTF">2014-08-25T15:01:41Z</dcterms:created>
  <dcterms:modified xsi:type="dcterms:W3CDTF">2018-07-26T14:02:24Z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0x010100CEFFCA44B693D84AB354BC0E51D16237</vt:lpwstr>
  </property>
  <property fmtid="{D5CDD505-2E9C-101B-9397-08002B2CF9AE}" pid="3" name="_dlc_DocIdItemGuid">
    <vt:lpwstr>b990757f-146f-46ea-bc81-39456acce8cb</vt:lpwstr>
  </property>
  <property fmtid="{D5CDD505-2E9C-101B-9397-08002B2CF9AE}" pid="4" name="FivaTargetGroup2TaxField">
    <vt:lpwstr/>
  </property>
  <property fmtid="{D5CDD505-2E9C-101B-9397-08002B2CF9AE}" pid="5" name="FivaDocumentTypeTaxField">
    <vt:lpwstr/>
  </property>
  <property fmtid="{D5CDD505-2E9C-101B-9397-08002B2CF9AE}" pid="6" name="TaxCatchAll">
    <vt:lpwstr/>
  </property>
  <property fmtid="{D5CDD505-2E9C-101B-9397-08002B2CF9AE}" pid="7" name="FivaTopicTaxField">
    <vt:lpwstr/>
  </property>
  <property fmtid="{D5CDD505-2E9C-101B-9397-08002B2CF9AE}" pid="8" name="FivaTargetGroupTaxField">
    <vt:lpwstr/>
  </property>
  <property fmtid="{D5CDD505-2E9C-101B-9397-08002B2CF9AE}" pid="9" name="FivaKeywordsTaxField">
    <vt:lpwstr/>
  </property>
</Properties>
</file>